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Janet B. Williams\OneDrive\ASC Treasurer Folder\July 2024 - June_2025_Acctg\"/>
    </mc:Choice>
  </mc:AlternateContent>
  <xr:revisionPtr revIDLastSave="0" documentId="13_ncr:1_{40425950-417D-42C6-A2F8-9E0647107F56}" xr6:coauthVersionLast="47" xr6:coauthVersionMax="47" xr10:uidLastSave="{00000000-0000-0000-0000-000000000000}"/>
  <bookViews>
    <workbookView xWindow="-110" yWindow="-110" windowWidth="25180" windowHeight="16260" firstSheet="5" activeTab="7" xr2:uid="{00000000-000D-0000-FFFF-FFFF00000000}"/>
  </bookViews>
  <sheets>
    <sheet name="Groups 2017" sheetId="1" r:id="rId1"/>
    <sheet name="Groups 2018" sheetId="2" r:id="rId2"/>
    <sheet name="Groups 2019" sheetId="3" r:id="rId3"/>
    <sheet name="Groups 2020" sheetId="4" r:id="rId4"/>
    <sheet name="Groups 2021" sheetId="5" r:id="rId5"/>
    <sheet name="Groups 2022" sheetId="6" r:id="rId6"/>
    <sheet name="Groups 2023" sheetId="7" r:id="rId7"/>
    <sheet name="Groups 2024" sheetId="11" r:id="rId8"/>
  </sheets>
  <definedNames>
    <definedName name="_xlnm.Print_Area" localSheetId="2">'Groups 2019'!$A$1:$N$95</definedName>
    <definedName name="_xlnm.Print_Area" localSheetId="3">'Groups 2020'!$A$1:$N$94</definedName>
    <definedName name="_xlnm.Print_Area" localSheetId="4">'Groups 2021'!$A$1:$N$100</definedName>
    <definedName name="_xlnm.Print_Area" localSheetId="5">'Groups 2022'!$A$1:$N$99</definedName>
    <definedName name="_xlnm.Print_Area" localSheetId="6">'Groups 2023'!$A$1:$N$100</definedName>
    <definedName name="_xlnm.Print_Area" localSheetId="7">'Groups 2024'!$A$2:$I$58</definedName>
    <definedName name="_xlnm.Print_Titles" localSheetId="3">'Groups 2020'!$1:$1</definedName>
    <definedName name="_xlnm.Print_Titles" localSheetId="4">'Groups 2021'!$1:$1</definedName>
    <definedName name="_xlnm.Print_Titles" localSheetId="5">'Groups 2022'!$1:$1</definedName>
    <definedName name="_xlnm.Print_Titles" localSheetId="6">'Groups 2023'!$1:$1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3" i="11" l="1"/>
  <c r="B24" i="11"/>
  <c r="B31" i="11"/>
  <c r="B45" i="11"/>
  <c r="B101" i="6"/>
  <c r="N53" i="11"/>
  <c r="M53" i="11"/>
  <c r="L53" i="11"/>
  <c r="K53" i="11"/>
  <c r="J53" i="11"/>
  <c r="I53" i="11"/>
  <c r="H53" i="11"/>
  <c r="G53" i="11"/>
  <c r="F53" i="11"/>
  <c r="E53" i="11"/>
  <c r="D53" i="11"/>
  <c r="B50" i="11"/>
  <c r="B49" i="11"/>
  <c r="B48" i="11"/>
  <c r="B47" i="11"/>
  <c r="B46" i="11"/>
  <c r="B44" i="11"/>
  <c r="B43" i="11"/>
  <c r="B42" i="11"/>
  <c r="B41" i="11"/>
  <c r="B40" i="11"/>
  <c r="B39" i="11"/>
  <c r="B38" i="11"/>
  <c r="B37" i="11"/>
  <c r="B36" i="11"/>
  <c r="B35" i="11"/>
  <c r="B34" i="11"/>
  <c r="B33" i="11"/>
  <c r="B32" i="11"/>
  <c r="B30" i="11"/>
  <c r="B29" i="11"/>
  <c r="B28" i="11"/>
  <c r="B27" i="11"/>
  <c r="B26" i="11"/>
  <c r="B25" i="11"/>
  <c r="B23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96" i="7"/>
  <c r="B98" i="7"/>
  <c r="J99" i="7"/>
  <c r="C99" i="7"/>
  <c r="B103" i="7" s="1"/>
  <c r="N99" i="7"/>
  <c r="M99" i="7"/>
  <c r="L99" i="7"/>
  <c r="K99" i="7"/>
  <c r="I99" i="7"/>
  <c r="H99" i="7"/>
  <c r="G99" i="7"/>
  <c r="F99" i="7"/>
  <c r="E99" i="7"/>
  <c r="D99" i="7"/>
  <c r="B95" i="7"/>
  <c r="B94" i="7"/>
  <c r="B93" i="7"/>
  <c r="B92" i="7"/>
  <c r="B91" i="7"/>
  <c r="B90" i="7"/>
  <c r="B89" i="7"/>
  <c r="B88" i="7"/>
  <c r="B87" i="7"/>
  <c r="B86" i="7"/>
  <c r="B85" i="7"/>
  <c r="B84" i="7"/>
  <c r="B83" i="7"/>
  <c r="B82" i="7"/>
  <c r="B81" i="7"/>
  <c r="B80" i="7"/>
  <c r="B79" i="7"/>
  <c r="B78" i="7"/>
  <c r="B77" i="7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3" i="7"/>
  <c r="B102" i="7" s="1"/>
  <c r="B57" i="11" l="1"/>
  <c r="N54" i="11"/>
  <c r="C54" i="11"/>
  <c r="G54" i="11"/>
  <c r="B58" i="11"/>
  <c r="H54" i="11"/>
  <c r="I54" i="11"/>
  <c r="D54" i="11"/>
  <c r="L54" i="11"/>
  <c r="K54" i="11"/>
  <c r="E54" i="11"/>
  <c r="M54" i="11"/>
  <c r="J54" i="11"/>
  <c r="F54" i="11"/>
  <c r="J100" i="7"/>
  <c r="H100" i="7"/>
  <c r="I100" i="7"/>
  <c r="C100" i="7"/>
  <c r="K100" i="7"/>
  <c r="D100" i="7"/>
  <c r="L100" i="7"/>
  <c r="E100" i="7"/>
  <c r="M100" i="7"/>
  <c r="F100" i="7"/>
  <c r="N100" i="7"/>
  <c r="G100" i="7"/>
  <c r="C98" i="6"/>
  <c r="B48" i="6"/>
  <c r="B92" i="6" l="1"/>
  <c r="B72" i="6"/>
  <c r="N98" i="6"/>
  <c r="M98" i="6"/>
  <c r="L98" i="6"/>
  <c r="K98" i="6"/>
  <c r="J98" i="6"/>
  <c r="I98" i="6"/>
  <c r="H98" i="6"/>
  <c r="G98" i="6"/>
  <c r="F98" i="6"/>
  <c r="E98" i="6"/>
  <c r="D98" i="6"/>
  <c r="B96" i="6"/>
  <c r="B95" i="6"/>
  <c r="B94" i="6"/>
  <c r="B93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  <c r="B72" i="5"/>
  <c r="B13" i="5"/>
  <c r="B62" i="5"/>
  <c r="B6" i="5"/>
  <c r="B68" i="5"/>
  <c r="F96" i="5"/>
  <c r="B7" i="5"/>
  <c r="N96" i="5"/>
  <c r="M96" i="5"/>
  <c r="L96" i="5"/>
  <c r="K96" i="5"/>
  <c r="J96" i="5"/>
  <c r="I96" i="5"/>
  <c r="H96" i="5"/>
  <c r="G96" i="5"/>
  <c r="E96" i="5"/>
  <c r="D96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1" i="5"/>
  <c r="B70" i="5"/>
  <c r="B69" i="5"/>
  <c r="B67" i="5"/>
  <c r="B66" i="5"/>
  <c r="B65" i="5"/>
  <c r="B64" i="5"/>
  <c r="B63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2" i="5"/>
  <c r="B11" i="5"/>
  <c r="B10" i="5"/>
  <c r="C96" i="5"/>
  <c r="B9" i="5"/>
  <c r="B8" i="5"/>
  <c r="B5" i="5"/>
  <c r="B4" i="5"/>
  <c r="B3" i="5"/>
  <c r="B2" i="5"/>
  <c r="N97" i="5" l="1"/>
  <c r="I99" i="6"/>
  <c r="B102" i="6"/>
  <c r="J99" i="6"/>
  <c r="C99" i="6"/>
  <c r="K99" i="6"/>
  <c r="D99" i="6"/>
  <c r="L99" i="6"/>
  <c r="E99" i="6"/>
  <c r="M99" i="6"/>
  <c r="F99" i="6"/>
  <c r="N99" i="6"/>
  <c r="G99" i="6"/>
  <c r="H99" i="6"/>
  <c r="B99" i="5"/>
  <c r="B100" i="5"/>
  <c r="H97" i="5"/>
  <c r="G97" i="5"/>
  <c r="F97" i="5"/>
  <c r="M97" i="5"/>
  <c r="E97" i="5"/>
  <c r="I97" i="5"/>
  <c r="L97" i="5"/>
  <c r="D97" i="5"/>
  <c r="K97" i="5"/>
  <c r="C97" i="5"/>
  <c r="J97" i="5"/>
  <c r="N90" i="4"/>
  <c r="M90" i="4"/>
  <c r="L90" i="4"/>
  <c r="K90" i="4"/>
  <c r="J90" i="4"/>
  <c r="I90" i="4"/>
  <c r="B48" i="4"/>
  <c r="H90" i="4" l="1"/>
  <c r="G90" i="4" l="1"/>
  <c r="F88" i="4" l="1"/>
  <c r="F90" i="4" s="1"/>
  <c r="E90" i="4"/>
  <c r="D90" i="4"/>
  <c r="C7" i="4"/>
  <c r="B7" i="4" s="1"/>
  <c r="C8" i="4"/>
  <c r="C21" i="4"/>
  <c r="B21" i="4" s="1"/>
  <c r="C26" i="4"/>
  <c r="B26" i="4" s="1"/>
  <c r="C35" i="4"/>
  <c r="B35" i="4" s="1"/>
  <c r="C87" i="4"/>
  <c r="B87" i="4" s="1"/>
  <c r="B2" i="4"/>
  <c r="B3" i="4"/>
  <c r="B4" i="4"/>
  <c r="B5" i="4"/>
  <c r="B6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2" i="4"/>
  <c r="B23" i="4"/>
  <c r="B24" i="4"/>
  <c r="B25" i="4"/>
  <c r="B27" i="4"/>
  <c r="B28" i="4"/>
  <c r="B29" i="4"/>
  <c r="B30" i="4"/>
  <c r="B31" i="4"/>
  <c r="B32" i="4"/>
  <c r="B33" i="4"/>
  <c r="B34" i="4"/>
  <c r="B36" i="4"/>
  <c r="B37" i="4"/>
  <c r="B38" i="4"/>
  <c r="B39" i="4"/>
  <c r="B40" i="4"/>
  <c r="B41" i="4"/>
  <c r="B42" i="4"/>
  <c r="B43" i="4"/>
  <c r="B44" i="4"/>
  <c r="B45" i="4"/>
  <c r="B46" i="4"/>
  <c r="B47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L28" i="3"/>
  <c r="L2" i="3"/>
  <c r="B31" i="3"/>
  <c r="B40" i="3"/>
  <c r="J90" i="3"/>
  <c r="C90" i="3"/>
  <c r="D90" i="3"/>
  <c r="E8" i="3"/>
  <c r="B8" i="3" s="1"/>
  <c r="E90" i="3"/>
  <c r="F90" i="3"/>
  <c r="G90" i="3"/>
  <c r="H90" i="3"/>
  <c r="I90" i="3"/>
  <c r="K90" i="3"/>
  <c r="M90" i="3"/>
  <c r="N90" i="3"/>
  <c r="B12" i="3"/>
  <c r="B26" i="3"/>
  <c r="B88" i="3"/>
  <c r="B4" i="3"/>
  <c r="B83" i="3"/>
  <c r="B87" i="3"/>
  <c r="B7" i="3"/>
  <c r="B29" i="3"/>
  <c r="B44" i="3"/>
  <c r="B63" i="3"/>
  <c r="B10" i="3"/>
  <c r="B19" i="3"/>
  <c r="B35" i="3"/>
  <c r="B14" i="3"/>
  <c r="B37" i="3"/>
  <c r="B45" i="3"/>
  <c r="B33" i="3"/>
  <c r="B3" i="3"/>
  <c r="B5" i="3"/>
  <c r="B6" i="3"/>
  <c r="B9" i="3"/>
  <c r="B11" i="3"/>
  <c r="B13" i="3"/>
  <c r="B15" i="3"/>
  <c r="B16" i="3"/>
  <c r="B17" i="3"/>
  <c r="B18" i="3"/>
  <c r="B20" i="3"/>
  <c r="B21" i="3"/>
  <c r="B22" i="3"/>
  <c r="B23" i="3"/>
  <c r="B24" i="3"/>
  <c r="B25" i="3"/>
  <c r="B27" i="3"/>
  <c r="B28" i="3"/>
  <c r="B30" i="3"/>
  <c r="B32" i="3"/>
  <c r="B34" i="3"/>
  <c r="B36" i="3"/>
  <c r="B38" i="3"/>
  <c r="B39" i="3"/>
  <c r="B41" i="3"/>
  <c r="B42" i="3"/>
  <c r="B43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4" i="3"/>
  <c r="B65" i="3"/>
  <c r="B66" i="3"/>
  <c r="B67" i="3"/>
  <c r="B68" i="3"/>
  <c r="B69" i="3"/>
  <c r="B70" i="3"/>
  <c r="B82" i="3"/>
  <c r="B84" i="3"/>
  <c r="B2" i="3"/>
  <c r="B71" i="3"/>
  <c r="B72" i="3"/>
  <c r="B73" i="3"/>
  <c r="B74" i="3"/>
  <c r="B75" i="3"/>
  <c r="B76" i="3"/>
  <c r="B77" i="3"/>
  <c r="B78" i="3"/>
  <c r="B79" i="3"/>
  <c r="B80" i="3"/>
  <c r="B81" i="3"/>
  <c r="B85" i="3"/>
  <c r="B86" i="3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C89" i="2"/>
  <c r="D89" i="2"/>
  <c r="E89" i="2"/>
  <c r="F89" i="2"/>
  <c r="G89" i="2"/>
  <c r="H89" i="2"/>
  <c r="I89" i="2"/>
  <c r="J89" i="2"/>
  <c r="K89" i="2"/>
  <c r="L89" i="2"/>
  <c r="M89" i="2"/>
  <c r="N89" i="2"/>
  <c r="B2" i="2"/>
  <c r="B64" i="1"/>
  <c r="B65" i="1"/>
  <c r="B66" i="1"/>
  <c r="B67" i="1"/>
  <c r="B68" i="1"/>
  <c r="B69" i="1"/>
  <c r="B70" i="1"/>
  <c r="B71" i="1"/>
  <c r="B73" i="1"/>
  <c r="B33" i="1"/>
  <c r="G104" i="1"/>
  <c r="B16" i="1"/>
  <c r="B56" i="1"/>
  <c r="B91" i="1"/>
  <c r="B101" i="1"/>
  <c r="B30" i="1"/>
  <c r="B55" i="1"/>
  <c r="B77" i="1"/>
  <c r="B48" i="1"/>
  <c r="B7" i="1"/>
  <c r="B93" i="1"/>
  <c r="B89" i="1"/>
  <c r="B21" i="1"/>
  <c r="B50" i="1"/>
  <c r="B22" i="1"/>
  <c r="B44" i="1"/>
  <c r="B40" i="1"/>
  <c r="B34" i="1"/>
  <c r="B17" i="1"/>
  <c r="B79" i="1"/>
  <c r="B18" i="1"/>
  <c r="B6" i="1"/>
  <c r="B9" i="1"/>
  <c r="B35" i="1"/>
  <c r="B95" i="1"/>
  <c r="B26" i="1"/>
  <c r="B100" i="1"/>
  <c r="B23" i="1"/>
  <c r="B36" i="1"/>
  <c r="B15" i="1"/>
  <c r="B2" i="1"/>
  <c r="B47" i="1"/>
  <c r="B86" i="1"/>
  <c r="B5" i="1"/>
  <c r="B28" i="1"/>
  <c r="B29" i="1"/>
  <c r="B25" i="1"/>
  <c r="B14" i="1"/>
  <c r="B3" i="1"/>
  <c r="B4" i="1"/>
  <c r="B8" i="1"/>
  <c r="B10" i="1"/>
  <c r="B11" i="1"/>
  <c r="B12" i="1"/>
  <c r="B19" i="1"/>
  <c r="B20" i="1"/>
  <c r="B27" i="1"/>
  <c r="B31" i="1"/>
  <c r="B32" i="1"/>
  <c r="B37" i="1"/>
  <c r="B38" i="1"/>
  <c r="B39" i="1"/>
  <c r="B41" i="1"/>
  <c r="B42" i="1"/>
  <c r="B43" i="1"/>
  <c r="B45" i="1"/>
  <c r="B46" i="1"/>
  <c r="B49" i="1"/>
  <c r="B51" i="1"/>
  <c r="B52" i="1"/>
  <c r="B53" i="1"/>
  <c r="B54" i="1"/>
  <c r="B57" i="1"/>
  <c r="B58" i="1"/>
  <c r="B59" i="1"/>
  <c r="B60" i="1"/>
  <c r="B74" i="1"/>
  <c r="B75" i="1"/>
  <c r="B76" i="1"/>
  <c r="B78" i="1"/>
  <c r="B82" i="1"/>
  <c r="B83" i="1"/>
  <c r="B84" i="1"/>
  <c r="B85" i="1"/>
  <c r="B87" i="1"/>
  <c r="B88" i="1"/>
  <c r="B90" i="1"/>
  <c r="B92" i="1"/>
  <c r="B94" i="1"/>
  <c r="B96" i="1"/>
  <c r="B97" i="1"/>
  <c r="B98" i="1"/>
  <c r="B99" i="1"/>
  <c r="B102" i="1"/>
  <c r="N104" i="1"/>
  <c r="L104" i="1"/>
  <c r="F104" i="1"/>
  <c r="M104" i="1"/>
  <c r="E104" i="1"/>
  <c r="K104" i="1"/>
  <c r="J104" i="1"/>
  <c r="D104" i="1"/>
  <c r="C104" i="1"/>
  <c r="I104" i="1"/>
  <c r="H104" i="1"/>
  <c r="L90" i="3" l="1"/>
  <c r="B104" i="1"/>
  <c r="B89" i="2"/>
  <c r="B88" i="4"/>
  <c r="B93" i="4" s="1"/>
  <c r="C90" i="4"/>
  <c r="J91" i="4" s="1"/>
  <c r="D91" i="3"/>
  <c r="E91" i="3"/>
  <c r="M91" i="3"/>
  <c r="H91" i="3"/>
  <c r="J91" i="3"/>
  <c r="K91" i="3"/>
  <c r="F91" i="3"/>
  <c r="G91" i="3"/>
  <c r="I91" i="3"/>
  <c r="C91" i="3"/>
  <c r="L91" i="3"/>
  <c r="B93" i="3"/>
  <c r="N91" i="3"/>
  <c r="B94" i="3"/>
  <c r="F91" i="4" l="1"/>
  <c r="N91" i="4"/>
  <c r="G91" i="4"/>
  <c r="H91" i="4"/>
  <c r="I91" i="4"/>
  <c r="B94" i="4"/>
  <c r="E91" i="4"/>
  <c r="D91" i="4"/>
  <c r="C91" i="4"/>
  <c r="K91" i="4"/>
  <c r="M91" i="4"/>
  <c r="L91" i="4"/>
</calcChain>
</file>

<file path=xl/sharedStrings.xml><?xml version="1.0" encoding="utf-8"?>
<sst xmlns="http://schemas.openxmlformats.org/spreadsheetml/2006/main" count="838" uniqueCount="201">
  <si>
    <t>GROUPS     2017</t>
  </si>
  <si>
    <t>TOTAL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</si>
  <si>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</si>
  <si>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</si>
  <si>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</si>
  <si>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</si>
  <si>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</si>
  <si>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</si>
  <si>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</si>
  <si>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</si>
  <si>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</si>
  <si>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</si>
  <si>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</si>
  <si>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</si>
  <si>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11th Step Meditation Group</t>
  </si>
  <si>
    <t>Addicts in Recovery</t>
  </si>
  <si>
    <t>Animal House</t>
  </si>
  <si>
    <t>Back to Basics Group</t>
  </si>
  <si>
    <t>Better Late Than Never Group</t>
  </si>
  <si>
    <t>Briggsdale Text Discussion</t>
  </si>
  <si>
    <t>Care Group</t>
  </si>
  <si>
    <t>Clean Machine Group</t>
  </si>
  <si>
    <t>Courage to Change Group</t>
  </si>
  <si>
    <t>Crossroads Group</t>
  </si>
  <si>
    <t>Do Work Group</t>
  </si>
  <si>
    <t>Don't Use No Matter What</t>
  </si>
  <si>
    <t>Dopeless Hope Fiends Group</t>
  </si>
  <si>
    <t>Free At Last Group</t>
  </si>
  <si>
    <t>Freedom through Fellowship</t>
  </si>
  <si>
    <t>Fireside Solutions</t>
  </si>
  <si>
    <t>Freedom Through Literature Group/South Side Text Discussion Group</t>
  </si>
  <si>
    <t>Gay, Joyous, and Free Group</t>
  </si>
  <si>
    <t>Give It Away Group</t>
  </si>
  <si>
    <t>Good Morning Group</t>
  </si>
  <si>
    <t>Grandview Candlelight Group</t>
  </si>
  <si>
    <t>Grateful Not Deadheads Group</t>
  </si>
  <si>
    <t>Guiding Principles</t>
  </si>
  <si>
    <t>Hearts I Group</t>
  </si>
  <si>
    <t>Heart 2 Heart</t>
  </si>
  <si>
    <t>Heritage Group</t>
  </si>
  <si>
    <t>Hope On McNaughten Group</t>
  </si>
  <si>
    <t>Hope is Found Here</t>
  </si>
  <si>
    <t>I Can't, We Can Group</t>
  </si>
  <si>
    <t>I Qualify Group</t>
  </si>
  <si>
    <t>Just Afternoon Group</t>
  </si>
  <si>
    <t>Just For Today (Lancaster)</t>
  </si>
  <si>
    <t>Keep It Simple Group</t>
  </si>
  <si>
    <t>London NA Group</t>
  </si>
  <si>
    <t>Living Clean</t>
  </si>
  <si>
    <t>Lost Dreams Awaken Group</t>
  </si>
  <si>
    <t>Living In The Solution Group</t>
  </si>
  <si>
    <t>Lunchbreak Group</t>
  </si>
  <si>
    <t>Marysville New Wings Wednesday Group</t>
  </si>
  <si>
    <t>Marysville Thursday Group</t>
  </si>
  <si>
    <t>Mechanicsburg Group</t>
  </si>
  <si>
    <t>Meeting Up North</t>
  </si>
  <si>
    <t>Meshugenuh Group</t>
  </si>
  <si>
    <t>Metamorphasis Group</t>
  </si>
  <si>
    <t>Miracles Happen for Women Group</t>
  </si>
  <si>
    <t>Monday Miracles Group</t>
  </si>
  <si>
    <t>NA For All Addicts Group</t>
  </si>
  <si>
    <t>NA For All People Group</t>
  </si>
  <si>
    <t>Never Alone Never Again Group</t>
  </si>
  <si>
    <t>New Attitudes Group</t>
  </si>
  <si>
    <t>New Beginnings Group</t>
  </si>
  <si>
    <t>New Start Group</t>
  </si>
  <si>
    <t>How &amp; Why Group</t>
  </si>
  <si>
    <t>The Journey Continues</t>
  </si>
  <si>
    <t>Out In Recovey Group</t>
  </si>
  <si>
    <t>The Outsiders</t>
  </si>
  <si>
    <t>Pickerington No Matter What</t>
  </si>
  <si>
    <t>Plain City Group</t>
  </si>
  <si>
    <t>Principles Before Personalities Group</t>
  </si>
  <si>
    <t>Recovery Begins With Me</t>
  </si>
  <si>
    <t>Promise is Freedom Group</t>
  </si>
  <si>
    <t>Recovery in West Jeff Group</t>
  </si>
  <si>
    <t>Recovery Is Real Group</t>
  </si>
  <si>
    <t xml:space="preserve"> </t>
  </si>
  <si>
    <t>Reynoldsburg Hope For Change Group</t>
  </si>
  <si>
    <t>Reynoldsburg Saturday Night NA Group</t>
  </si>
  <si>
    <t>Restore to Sanity</t>
  </si>
  <si>
    <t>Safe Haven/I Qualify Group</t>
  </si>
  <si>
    <t>Saturday Nite Live Group</t>
  </si>
  <si>
    <t>Serenity Group</t>
  </si>
  <si>
    <t>Simply the Basics Group</t>
  </si>
  <si>
    <t>South Side Text Discussion</t>
  </si>
  <si>
    <t>Stay On Course Group</t>
  </si>
  <si>
    <t>Sunday Diversity Group</t>
  </si>
  <si>
    <t>Surrender Group</t>
  </si>
  <si>
    <t>TLC Group</t>
  </si>
  <si>
    <t>Talking Heads Group</t>
  </si>
  <si>
    <t>Text Discussion Group</t>
  </si>
  <si>
    <t>Thanks for Sharing</t>
  </si>
  <si>
    <t>The How and Why Group</t>
  </si>
  <si>
    <t>The Clean Machine Group</t>
  </si>
  <si>
    <t>The Steps Light The Way Group</t>
  </si>
  <si>
    <t>The Promise Is Freedom Group</t>
  </si>
  <si>
    <t>Today's men</t>
  </si>
  <si>
    <t>Together We Can Group</t>
  </si>
  <si>
    <t>Tower of Recovery Group</t>
  </si>
  <si>
    <t>Transformers Group</t>
  </si>
  <si>
    <t>Trust the Literature Group</t>
  </si>
  <si>
    <t>Tuesday Crossroads</t>
  </si>
  <si>
    <t>U Grow Girl Group</t>
  </si>
  <si>
    <t>Urbancrest/GC Group</t>
  </si>
  <si>
    <t>We Came to Believe Group</t>
  </si>
  <si>
    <t>Wecovery</t>
  </si>
  <si>
    <t>We Do Recover Group</t>
  </si>
  <si>
    <t>We Show Up and Grow up Group</t>
  </si>
  <si>
    <t>Westside Story Group</t>
  </si>
  <si>
    <t>White Flag Group</t>
  </si>
  <si>
    <t>Women in Progress Group</t>
  </si>
  <si>
    <t>Women in Recovery Group</t>
  </si>
  <si>
    <t>Write On Group</t>
  </si>
  <si>
    <t>Yes I Can Group</t>
  </si>
  <si>
    <t>MONTHLY TOTAL</t>
  </si>
  <si>
    <t>GROUPS  2018</t>
  </si>
  <si>
    <t>11th Step Candlelight Group</t>
  </si>
  <si>
    <t>Aging In Recovery</t>
  </si>
  <si>
    <t>Anonymous Misfits Group</t>
  </si>
  <si>
    <t>Bridge to Recovery Group</t>
  </si>
  <si>
    <t>Change or Die Group</t>
  </si>
  <si>
    <t>Delaware How &amp; Why Group</t>
  </si>
  <si>
    <t>First Things First Group</t>
  </si>
  <si>
    <t>Grandview Early Birds Group</t>
  </si>
  <si>
    <t>Hope No Dope Group</t>
  </si>
  <si>
    <t>Marysville Tuesday Night NA Group</t>
  </si>
  <si>
    <t>More Gratitude, Less Attitude</t>
  </si>
  <si>
    <t>New Wings Group of NA</t>
  </si>
  <si>
    <t>Outreach Group</t>
  </si>
  <si>
    <t>Right Living Group</t>
  </si>
  <si>
    <t>Rush Hour For Recovery</t>
  </si>
  <si>
    <t>Saturday School Group</t>
  </si>
  <si>
    <t>Sunday Night Restore To Sanity</t>
  </si>
  <si>
    <t>Sunday Saints Group</t>
  </si>
  <si>
    <t>Surrender to Win Group</t>
  </si>
  <si>
    <t>Tuesday Daily Meditation Group</t>
  </si>
  <si>
    <t>GROUPS  2019</t>
  </si>
  <si>
    <t>DEC - included in JAN 2020</t>
  </si>
  <si>
    <t xml:space="preserve">How and Why </t>
  </si>
  <si>
    <t>Lives Worth Saving</t>
  </si>
  <si>
    <t>London's Clean Choice</t>
  </si>
  <si>
    <t>Monday Miracles</t>
  </si>
  <si>
    <t>TLC @ Maryhaven Group</t>
  </si>
  <si>
    <t>MONTHLY AVERAGE</t>
  </si>
  <si>
    <t>OVERALL TOTAL (vertical)</t>
  </si>
  <si>
    <t>OVERALL TOTAL (horizontal)</t>
  </si>
  <si>
    <t>GROUPS  2020</t>
  </si>
  <si>
    <t>JAN
combined with Dec. donations</t>
  </si>
  <si>
    <t>MAR combined with Feb. donations</t>
  </si>
  <si>
    <t>Living Clean at Home</t>
  </si>
  <si>
    <t>Meshugeneh Group</t>
  </si>
  <si>
    <t>New Way Of Life Group (virtual)</t>
  </si>
  <si>
    <t xml:space="preserve">No group affiliation/individual donation </t>
  </si>
  <si>
    <t>TOTAL (vertical)</t>
  </si>
  <si>
    <t>TOTAL (horizontal)</t>
  </si>
  <si>
    <t>GROUPS  2021</t>
  </si>
  <si>
    <t>Another Day, Another Way Group</t>
  </si>
  <si>
    <t>Any Addict - WCH</t>
  </si>
  <si>
    <t>Bring Your Own Chair Grop</t>
  </si>
  <si>
    <t>Recovery Smorgasborg Group</t>
  </si>
  <si>
    <t>Saturday Smorgasborg</t>
  </si>
  <si>
    <t>Spiritual Not Religious Group</t>
  </si>
  <si>
    <t>GROUPS  2022</t>
  </si>
  <si>
    <t>Monday Blues</t>
  </si>
  <si>
    <t>Smorgasbord of Recovery Group</t>
  </si>
  <si>
    <t>We Carry the Message Group</t>
  </si>
  <si>
    <t>Wecovery Group</t>
  </si>
  <si>
    <t>We Heal, We Deal Group</t>
  </si>
  <si>
    <t>GROUPS  2023</t>
  </si>
  <si>
    <t>Addicts in Recovery Group</t>
  </si>
  <si>
    <t>Aging In Recovery Group</t>
  </si>
  <si>
    <t>Animal House Group</t>
  </si>
  <si>
    <t>Fireside Solutions Group</t>
  </si>
  <si>
    <t>Freedom Through Fellowship Group</t>
  </si>
  <si>
    <t>Guiding Principles Group</t>
  </si>
  <si>
    <t>Heart 2 Heart Group</t>
  </si>
  <si>
    <t>Hope is Found Here Group</t>
  </si>
  <si>
    <t>How and Why Group</t>
  </si>
  <si>
    <t>Lives Worth Saving Group</t>
  </si>
  <si>
    <t>Living Clean at Home Group</t>
  </si>
  <si>
    <t>London's Clean Choice Group</t>
  </si>
  <si>
    <t>Meeting Up North Group</t>
  </si>
  <si>
    <t>Monday Blues Group</t>
  </si>
  <si>
    <t>More Gratitude, Less Attitude Group</t>
  </si>
  <si>
    <t xml:space="preserve">    </t>
  </si>
  <si>
    <t>Pickerington No Matter What Group</t>
  </si>
  <si>
    <t>Recovery Begins With Me Group</t>
  </si>
  <si>
    <t>Rush Hour For Recovery Group</t>
  </si>
  <si>
    <t>Saturday Smorgasborg Group</t>
  </si>
  <si>
    <t>South Side Text Discussion Group</t>
  </si>
  <si>
    <t>Sunday Night Restore To Sanity Group</t>
  </si>
  <si>
    <t>Thanks for Sharing Group</t>
  </si>
  <si>
    <t>The Journey Continues Group</t>
  </si>
  <si>
    <t>Outreach - Unity Day Donation</t>
  </si>
  <si>
    <t>Never Alone, Never Again</t>
  </si>
  <si>
    <t>Unity Thru Service</t>
  </si>
  <si>
    <t>COASCNA 30 -Convention Donation</t>
  </si>
  <si>
    <t>GROUPS  2024</t>
  </si>
  <si>
    <t>Reach 1, Teach 1</t>
  </si>
  <si>
    <t>OCNA Fundraiser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</si>
</sst>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2C2E2F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44" fontId="0" fillId="0" borderId="0" xfId="0" applyNumberFormat="1"/>
    <xf numFmtId="0" fontId="0" fillId="2" borderId="3" xfId="0" applyFill="1" applyBorder="1" applyAlignment="1">
      <alignment horizontal="center"/>
    </xf>
    <xf numFmtId="44" fontId="0" fillId="2" borderId="4" xfId="1" applyFont="1" applyFill="1" applyBorder="1"/>
    <xf numFmtId="0" fontId="0" fillId="0" borderId="1" xfId="0" applyBorder="1" applyAlignment="1">
      <alignment horizontal="center"/>
    </xf>
    <xf numFmtId="44" fontId="0" fillId="0" borderId="1" xfId="1" applyFont="1" applyFill="1" applyBorder="1"/>
    <xf numFmtId="0" fontId="0" fillId="4" borderId="1" xfId="0" applyFill="1" applyBorder="1" applyAlignment="1">
      <alignment horizontal="center"/>
    </xf>
    <xf numFmtId="44" fontId="0" fillId="4" borderId="1" xfId="1" applyFont="1" applyFill="1" applyBorder="1"/>
    <xf numFmtId="44" fontId="0" fillId="5" borderId="2" xfId="1" applyFont="1" applyFill="1" applyBorder="1"/>
    <xf numFmtId="44" fontId="0" fillId="5" borderId="1" xfId="1" applyFont="1" applyFill="1" applyBorder="1"/>
    <xf numFmtId="0" fontId="0" fillId="4" borderId="6" xfId="0" applyFill="1" applyBorder="1" applyAlignment="1">
      <alignment horizontal="center"/>
    </xf>
    <xf numFmtId="44" fontId="0" fillId="4" borderId="6" xfId="1" applyFont="1" applyFill="1" applyBorder="1"/>
    <xf numFmtId="0" fontId="2" fillId="3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44" fontId="0" fillId="2" borderId="8" xfId="1" applyFont="1" applyFill="1" applyBorder="1"/>
    <xf numFmtId="0" fontId="0" fillId="2" borderId="4" xfId="0" applyFill="1" applyBorder="1"/>
    <xf numFmtId="44" fontId="0" fillId="6" borderId="1" xfId="0" applyNumberFormat="1" applyFill="1" applyBorder="1"/>
    <xf numFmtId="44" fontId="0" fillId="6" borderId="2" xfId="0" applyNumberFormat="1" applyFill="1" applyBorder="1"/>
    <xf numFmtId="17" fontId="2" fillId="5" borderId="5" xfId="0" applyNumberFormat="1" applyFont="1" applyFill="1" applyBorder="1" applyAlignment="1">
      <alignment horizontal="center" wrapText="1"/>
    </xf>
    <xf numFmtId="17" fontId="2" fillId="2" borderId="5" xfId="0" applyNumberFormat="1" applyFont="1" applyFill="1" applyBorder="1" applyAlignment="1">
      <alignment horizontal="center" wrapText="1"/>
    </xf>
    <xf numFmtId="17" fontId="2" fillId="2" borderId="5" xfId="0" applyNumberFormat="1" applyFont="1" applyFill="1" applyBorder="1" applyAlignment="1">
      <alignment horizontal="center"/>
    </xf>
    <xf numFmtId="44" fontId="0" fillId="4" borderId="9" xfId="1" applyFont="1" applyFill="1" applyBorder="1"/>
    <xf numFmtId="44" fontId="0" fillId="4" borderId="10" xfId="1" applyFont="1" applyFill="1" applyBorder="1"/>
    <xf numFmtId="44" fontId="0" fillId="0" borderId="11" xfId="1" applyFont="1" applyFill="1" applyBorder="1"/>
    <xf numFmtId="44" fontId="0" fillId="0" borderId="12" xfId="1" applyFont="1" applyFill="1" applyBorder="1"/>
    <xf numFmtId="44" fontId="0" fillId="4" borderId="11" xfId="1" applyFont="1" applyFill="1" applyBorder="1"/>
    <xf numFmtId="44" fontId="0" fillId="4" borderId="12" xfId="1" applyFont="1" applyFill="1" applyBorder="1"/>
    <xf numFmtId="0" fontId="2" fillId="3" borderId="13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7" fontId="2" fillId="2" borderId="13" xfId="0" applyNumberFormat="1" applyFont="1" applyFill="1" applyBorder="1" applyAlignment="1">
      <alignment horizontal="center" wrapText="1"/>
    </xf>
    <xf numFmtId="17" fontId="2" fillId="2" borderId="13" xfId="0" applyNumberFormat="1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44" fontId="0" fillId="7" borderId="9" xfId="1" applyFont="1" applyFill="1" applyBorder="1"/>
    <xf numFmtId="44" fontId="0" fillId="7" borderId="10" xfId="1" applyFont="1" applyFill="1" applyBorder="1"/>
    <xf numFmtId="44" fontId="0" fillId="7" borderId="6" xfId="1" applyFont="1" applyFill="1" applyBorder="1"/>
    <xf numFmtId="0" fontId="0" fillId="7" borderId="1" xfId="0" applyFill="1" applyBorder="1" applyAlignment="1">
      <alignment horizontal="center"/>
    </xf>
    <xf numFmtId="44" fontId="0" fillId="7" borderId="11" xfId="1" applyFont="1" applyFill="1" applyBorder="1"/>
    <xf numFmtId="44" fontId="0" fillId="7" borderId="12" xfId="1" applyFont="1" applyFill="1" applyBorder="1"/>
    <xf numFmtId="44" fontId="0" fillId="7" borderId="1" xfId="1" applyFont="1" applyFill="1" applyBorder="1"/>
    <xf numFmtId="0" fontId="0" fillId="7" borderId="14" xfId="0" applyFill="1" applyBorder="1" applyAlignment="1">
      <alignment horizontal="center"/>
    </xf>
    <xf numFmtId="44" fontId="0" fillId="7" borderId="15" xfId="1" applyFont="1" applyFill="1" applyBorder="1"/>
    <xf numFmtId="44" fontId="0" fillId="7" borderId="16" xfId="1" applyFont="1" applyFill="1" applyBorder="1"/>
    <xf numFmtId="44" fontId="0" fillId="7" borderId="14" xfId="1" applyFont="1" applyFill="1" applyBorder="1"/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1" xfId="0" applyBorder="1"/>
    <xf numFmtId="44" fontId="4" fillId="0" borderId="1" xfId="1" applyFont="1" applyBorder="1"/>
    <xf numFmtId="164" fontId="4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/>
    </xf>
    <xf numFmtId="44" fontId="3" fillId="2" borderId="1" xfId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7" fontId="3" fillId="2" borderId="5" xfId="0" applyNumberFormat="1" applyFont="1" applyFill="1" applyBorder="1" applyAlignment="1">
      <alignment horizontal="center" wrapText="1"/>
    </xf>
    <xf numFmtId="17" fontId="3" fillId="2" borderId="5" xfId="0" applyNumberFormat="1" applyFont="1" applyFill="1" applyBorder="1" applyAlignment="1">
      <alignment horizontal="center"/>
    </xf>
    <xf numFmtId="44" fontId="0" fillId="0" borderId="6" xfId="1" applyFont="1" applyFill="1" applyBorder="1"/>
    <xf numFmtId="44" fontId="0" fillId="7" borderId="6" xfId="1" applyFont="1" applyFill="1" applyBorder="1" applyAlignment="1">
      <alignment horizontal="right"/>
    </xf>
    <xf numFmtId="44" fontId="0" fillId="0" borderId="14" xfId="1" applyFont="1" applyFill="1" applyBorder="1"/>
    <xf numFmtId="44" fontId="4" fillId="0" borderId="1" xfId="1" applyFont="1" applyFill="1" applyBorder="1"/>
    <xf numFmtId="0" fontId="5" fillId="0" borderId="0" xfId="0" applyFont="1"/>
    <xf numFmtId="44" fontId="1" fillId="7" borderId="15" xfId="1" applyFont="1" applyFill="1" applyBorder="1"/>
    <xf numFmtId="44" fontId="1" fillId="7" borderId="16" xfId="1" applyFont="1" applyFill="1" applyBorder="1"/>
    <xf numFmtId="44" fontId="1" fillId="7" borderId="14" xfId="1" applyFont="1" applyFill="1" applyBorder="1"/>
    <xf numFmtId="0" fontId="0" fillId="2" borderId="0" xfId="0" applyFill="1" applyAlignment="1">
      <alignment horizontal="center"/>
    </xf>
    <xf numFmtId="0" fontId="0" fillId="2" borderId="0" xfId="0" applyFill="1"/>
    <xf numFmtId="44" fontId="0" fillId="6" borderId="0" xfId="0" applyNumberFormat="1" applyFill="1"/>
    <xf numFmtId="44" fontId="7" fillId="7" borderId="11" xfId="1" applyFont="1" applyFill="1" applyBorder="1"/>
    <xf numFmtId="44" fontId="7" fillId="7" borderId="12" xfId="1" applyFont="1" applyFill="1" applyBorder="1"/>
    <xf numFmtId="44" fontId="7" fillId="7" borderId="1" xfId="1" applyFont="1" applyFill="1" applyBorder="1"/>
    <xf numFmtId="0" fontId="0" fillId="7" borderId="0" xfId="0" applyFill="1" applyAlignment="1">
      <alignment horizontal="center"/>
    </xf>
    <xf numFmtId="44" fontId="1" fillId="7" borderId="17" xfId="1" applyFont="1" applyFill="1" applyBorder="1"/>
    <xf numFmtId="44" fontId="1" fillId="7" borderId="18" xfId="1" applyFont="1" applyFill="1" applyBorder="1"/>
    <xf numFmtId="0" fontId="4" fillId="0" borderId="0" xfId="0" applyFont="1"/>
    <xf numFmtId="44" fontId="4" fillId="6" borderId="0" xfId="0" applyNumberFormat="1" applyFont="1" applyFill="1"/>
  </cellXfs>
  <cellStyles count="2">
    <cellStyle name="Currency" xfId="1" builtinId="4"/>
    <cellStyle name="Normal" xfId="0" builtinId="0"/>
  </cellStyles>
  <dxfs count="7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medium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000000"/>
          <bgColor rgb="FFFFFFFF"/>
        </patternFill>
      </fill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2" formatCode="mmm\-yy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medium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000000"/>
          <bgColor rgb="FFFFFFFF"/>
        </patternFill>
      </fill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2" formatCode="mmm\-yy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medium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000000"/>
          <bgColor rgb="FFFFFFFF"/>
        </patternFill>
      </fill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2" formatCode="mmm\-yy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2" formatCode="mmm\-yy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N94" totalsRowShown="0" headerRowDxfId="71" dataDxfId="69" headerRowBorderDxfId="70" tableBorderDxfId="68" dataCellStyle="Currency">
  <tableColumns count="14">
    <tableColumn id="1" xr3:uid="{00000000-0010-0000-0000-000001000000}" name="GROUPS  2021" dataDxfId="67"/>
    <tableColumn id="2" xr3:uid="{00000000-0010-0000-0000-000002000000}" name="TOTAL" dataDxfId="66" dataCellStyle="Currency">
      <calculatedColumnFormula>SUM(C2:N2)</calculatedColumnFormula>
    </tableColumn>
    <tableColumn id="3" xr3:uid="{00000000-0010-0000-0000-000003000000}" name="JAN" dataDxfId="65" dataCellStyle="Currency"/>
    <tableColumn id="4" xr3:uid="{00000000-0010-0000-0000-000004000000}" name="FEB" dataDxfId="64" dataCellStyle="Currency"/>
    <tableColumn id="5" xr3:uid="{00000000-0010-0000-0000-000005000000}" name="MAR" dataDxfId="63" dataCellStyle="Currency"/>
    <tableColumn id="6" xr3:uid="{00000000-0010-0000-0000-000006000000}" name="APR" dataDxfId="62" dataCellStyle="Currency"/>
    <tableColumn id="7" xr3:uid="{00000000-0010-0000-0000-000007000000}" name="MAY" dataDxfId="61" dataCellStyle="Currency"/>
    <tableColumn id="8" xr3:uid="{00000000-0010-0000-0000-000008000000}" name="JUNE" dataDxfId="60" dataCellStyle="Currency"/>
    <tableColumn id="9" xr3:uid="{00000000-0010-0000-0000-000009000000}" name="JULY" dataDxfId="59" dataCellStyle="Currency"/>
    <tableColumn id="10" xr3:uid="{00000000-0010-0000-0000-00000A000000}" name="AUG" dataDxfId="58" dataCellStyle="Currency"/>
    <tableColumn id="11" xr3:uid="{00000000-0010-0000-0000-00000B000000}" name="SEPT" dataDxfId="57" dataCellStyle="Currency"/>
    <tableColumn id="12" xr3:uid="{00000000-0010-0000-0000-00000C000000}" name="OCT" dataDxfId="56" dataCellStyle="Currency"/>
    <tableColumn id="13" xr3:uid="{00000000-0010-0000-0000-00000D000000}" name="NOV" dataDxfId="55" dataCellStyle="Currency"/>
    <tableColumn id="14" xr3:uid="{00000000-0010-0000-0000-00000E000000}" name="DEC" dataDxfId="54" dataCellStyle="Currency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22" displayName="Table22" ref="A1:N96" totalsRowShown="0" headerRowDxfId="53" dataDxfId="51" headerRowBorderDxfId="52" tableBorderDxfId="50" dataCellStyle="Currency">
  <tableColumns count="14">
    <tableColumn id="1" xr3:uid="{00000000-0010-0000-0100-000001000000}" name="GROUPS  2022" dataDxfId="49"/>
    <tableColumn id="2" xr3:uid="{00000000-0010-0000-0100-000002000000}" name="TOTAL" dataDxfId="48" dataCellStyle="Currency">
      <calculatedColumnFormula>SUM(C2:N2)</calculatedColumnFormula>
    </tableColumn>
    <tableColumn id="3" xr3:uid="{00000000-0010-0000-0100-000003000000}" name="JAN" dataDxfId="47" dataCellStyle="Currency"/>
    <tableColumn id="4" xr3:uid="{00000000-0010-0000-0100-000004000000}" name="FEB" dataDxfId="46" dataCellStyle="Currency"/>
    <tableColumn id="5" xr3:uid="{00000000-0010-0000-0100-000005000000}" name="MAR" dataDxfId="45" dataCellStyle="Currency"/>
    <tableColumn id="6" xr3:uid="{00000000-0010-0000-0100-000006000000}" name="APR" dataDxfId="44" dataCellStyle="Currency"/>
    <tableColumn id="7" xr3:uid="{00000000-0010-0000-0100-000007000000}" name="MAY" dataDxfId="43" dataCellStyle="Currency"/>
    <tableColumn id="8" xr3:uid="{00000000-0010-0000-0100-000008000000}" name="JUNE" dataDxfId="42" dataCellStyle="Currency"/>
    <tableColumn id="9" xr3:uid="{00000000-0010-0000-0100-000009000000}" name="JULY" dataDxfId="41" dataCellStyle="Currency"/>
    <tableColumn id="10" xr3:uid="{00000000-0010-0000-0100-00000A000000}" name="AUG" dataDxfId="40" dataCellStyle="Currency"/>
    <tableColumn id="11" xr3:uid="{00000000-0010-0000-0100-00000B000000}" name="SEPT" dataDxfId="39" dataCellStyle="Currency"/>
    <tableColumn id="12" xr3:uid="{00000000-0010-0000-0100-00000C000000}" name="OCT" dataDxfId="38" dataCellStyle="Currency"/>
    <tableColumn id="13" xr3:uid="{00000000-0010-0000-0100-00000D000000}" name="NOV" dataDxfId="37" dataCellStyle="Currency"/>
    <tableColumn id="14" xr3:uid="{00000000-0010-0000-0100-00000E000000}" name="DEC" dataDxfId="36" dataCellStyle="Currency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224" displayName="Table224" ref="A1:N98" totalsRowShown="0" headerRowDxfId="35" dataDxfId="33" headerRowBorderDxfId="34" tableBorderDxfId="32" dataCellStyle="Currency">
  <tableColumns count="14">
    <tableColumn id="1" xr3:uid="{00000000-0010-0000-0200-000001000000}" name="GROUPS  2023" dataDxfId="31"/>
    <tableColumn id="2" xr3:uid="{00000000-0010-0000-0200-000002000000}" name="TOTAL" dataDxfId="30" dataCellStyle="Currency">
      <calculatedColumnFormula>SUM(C2:N2)</calculatedColumnFormula>
    </tableColumn>
    <tableColumn id="3" xr3:uid="{00000000-0010-0000-0200-000003000000}" name="JAN" dataDxfId="29" dataCellStyle="Currency"/>
    <tableColumn id="4" xr3:uid="{00000000-0010-0000-0200-000004000000}" name="FEB" dataDxfId="28" dataCellStyle="Currency"/>
    <tableColumn id="5" xr3:uid="{00000000-0010-0000-0200-000005000000}" name="MAR" dataDxfId="27" dataCellStyle="Currency"/>
    <tableColumn id="6" xr3:uid="{00000000-0010-0000-0200-000006000000}" name="APR" dataDxfId="26" dataCellStyle="Currency"/>
    <tableColumn id="7" xr3:uid="{00000000-0010-0000-0200-000007000000}" name="MAY" dataDxfId="25" dataCellStyle="Currency"/>
    <tableColumn id="8" xr3:uid="{00000000-0010-0000-0200-000008000000}" name="JUNE" dataDxfId="24" dataCellStyle="Currency"/>
    <tableColumn id="9" xr3:uid="{00000000-0010-0000-0200-000009000000}" name="JULY" dataDxfId="23" dataCellStyle="Currency"/>
    <tableColumn id="10" xr3:uid="{00000000-0010-0000-0200-00000A000000}" name="AUG" dataDxfId="22" dataCellStyle="Currency"/>
    <tableColumn id="11" xr3:uid="{00000000-0010-0000-0200-00000B000000}" name="SEPT" dataDxfId="21" dataCellStyle="Currency"/>
    <tableColumn id="12" xr3:uid="{00000000-0010-0000-0200-00000C000000}" name="OCT" dataDxfId="20" dataCellStyle="Currency"/>
    <tableColumn id="13" xr3:uid="{00000000-0010-0000-0200-00000D000000}" name="NOV" dataDxfId="19" dataCellStyle="Currency"/>
    <tableColumn id="14" xr3:uid="{00000000-0010-0000-0200-00000E000000}" name="DEC" dataDxfId="18" dataCellStyle="Currency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AEA8E85-B76A-4B27-B467-8322BF537653}" name="Table2245" displayName="Table2245" ref="A1:N50" totalsRowShown="0" headerRowDxfId="17" dataDxfId="15" headerRowBorderDxfId="16" tableBorderDxfId="14" dataCellStyle="Currency">
  <tableColumns count="14">
    <tableColumn id="1" xr3:uid="{22EE5FFB-3DAF-4535-B500-1B83157D43FF}" name="GROUPS  2024" dataDxfId="13"/>
    <tableColumn id="2" xr3:uid="{821DBC21-1A2A-48E0-87BA-2802E97D7E7A}" name="TOTAL" dataDxfId="12" dataCellStyle="Currency">
      <calculatedColumnFormula>SUM(C2:N2)</calculatedColumnFormula>
    </tableColumn>
    <tableColumn id="3" xr3:uid="{5B33BECD-23BF-43DA-9BC9-975892080F70}" name="JAN" dataDxfId="11" dataCellStyle="Currency"/>
    <tableColumn id="4" xr3:uid="{696DF3A3-05FB-4E61-B228-46AA7AFBBC5C}" name="FEB" dataDxfId="10" dataCellStyle="Currency"/>
    <tableColumn id="5" xr3:uid="{0FFAFEF5-3E4A-49F2-86A1-14ACB066D373}" name="MAR" dataDxfId="9" dataCellStyle="Currency"/>
    <tableColumn id="6" xr3:uid="{951527F1-E360-4F72-A46A-F16F01AA8388}" name="APR" dataDxfId="8" dataCellStyle="Currency"/>
    <tableColumn id="7" xr3:uid="{641F3C88-2705-4C5C-BF86-B718183384F3}" name="MAY" dataDxfId="7" dataCellStyle="Currency"/>
    <tableColumn id="8" xr3:uid="{6C3F4433-B7D7-47F2-B696-74FE0801C8BC}" name="JUNE" dataDxfId="6" dataCellStyle="Currency"/>
    <tableColumn id="9" xr3:uid="{90C944ED-4E83-4562-B1EB-83F0DE8E8453}" name="JULY" dataDxfId="5" dataCellStyle="Currency"/>
    <tableColumn id="10" xr3:uid="{6138D938-6178-496F-9409-01A3AB4BD592}" name="AUG" dataDxfId="4" dataCellStyle="Currency"/>
    <tableColumn id="11" xr3:uid="{FD8BFA62-DE77-4560-853D-3E5255AB1733}" name="SEPT" dataDxfId="3" dataCellStyle="Currency"/>
    <tableColumn id="12" xr3:uid="{C0A848E9-C520-4DB2-AC2D-6F6F2345FB8B}" name="OCT" dataDxfId="2" dataCellStyle="Currency"/>
    <tableColumn id="13" xr3:uid="{3743DFD6-8564-4EA6-B1FD-B38528AFED4B}" name="NOV" dataDxfId="1" dataCellStyle="Currency"/>
    <tableColumn id="14" xr3:uid="{58F0A476-F89F-413F-80F7-9B120841E714}" name="DEC" dataDxfId="0" dataCellStyle="Currency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N104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2" sqref="B2"/>
    </sheetView>
  </sheetViews>
  <sheetFormatPr defaultColWidth="8.81640625" defaultRowHeight="14.5" x14ac:dyDescent="0.35"/>
  <cols>
    <col min="1" max="1" width="63.7265625" bestFit="1" customWidth="1"/>
    <col min="2" max="2" width="15.1796875" customWidth="1"/>
    <col min="3" max="3" width="11.54296875" bestFit="1" customWidth="1"/>
    <col min="4" max="4" width="11.81640625" bestFit="1" customWidth="1"/>
    <col min="5" max="5" width="12" customWidth="1"/>
    <col min="6" max="6" width="13.7265625" bestFit="1" customWidth="1"/>
    <col min="7" max="7" width="12.453125" customWidth="1"/>
    <col min="8" max="8" width="11.81640625" bestFit="1" customWidth="1"/>
    <col min="9" max="10" width="11.54296875" bestFit="1" customWidth="1"/>
    <col min="11" max="11" width="11.26953125" customWidth="1"/>
    <col min="12" max="12" width="11.54296875" bestFit="1" customWidth="1"/>
    <col min="13" max="13" width="11.81640625" bestFit="1" customWidth="1"/>
    <col min="14" max="14" width="12.81640625" bestFit="1" customWidth="1"/>
  </cols>
  <sheetData>
    <row r="1" spans="1:14" x14ac:dyDescent="0.35">
      <c r="A1" s="59" t="s">
        <v>0</v>
      </c>
      <c r="B1" s="60" t="s">
        <v>1</v>
      </c>
      <c r="C1" s="59" t="s">
        <v>2</v>
      </c>
      <c r="D1" s="59" t="s">
        <v>3</v>
      </c>
      <c r="E1" s="59" t="s">
        <v>4</v>
      </c>
      <c r="F1" s="59" t="s">
        <v>5</v>
      </c>
      <c r="G1" s="61" t="s">
        <v>6</v>
      </c>
      <c r="H1" s="59" t="s">
        <v>7</v>
      </c>
      <c r="I1" s="59" t="s">
        <v>8</v>
      </c>
      <c r="J1" s="59" t="s">
        <v>9</v>
      </c>
      <c r="K1" s="59" t="s">
        <v>10</v>
      </c>
      <c r="L1" s="59" t="s">
        <v>11</v>
      </c>
      <c r="M1" s="59" t="s">
        <v>12</v>
      </c>
      <c r="N1" s="59" t="s">
        <v>13</v>
      </c>
    </row>
    <row r="2" spans="1:14" x14ac:dyDescent="0.35">
      <c r="A2" s="49" t="s">
        <v>14</v>
      </c>
      <c r="B2" s="50">
        <f t="shared" ref="B2:B88" si="0">SUM(C2:N2)</f>
        <v>150</v>
      </c>
      <c r="C2" s="51">
        <v>50</v>
      </c>
      <c r="D2" s="51">
        <v>50</v>
      </c>
      <c r="E2" s="50"/>
      <c r="F2" s="51"/>
      <c r="G2" s="52"/>
      <c r="H2" s="51"/>
      <c r="I2" s="51"/>
      <c r="J2" s="51"/>
      <c r="K2" s="50"/>
      <c r="L2" s="51"/>
      <c r="M2" s="51"/>
      <c r="N2" s="51">
        <v>50</v>
      </c>
    </row>
    <row r="3" spans="1:14" x14ac:dyDescent="0.35">
      <c r="A3" s="49" t="s">
        <v>15</v>
      </c>
      <c r="B3" s="50">
        <f t="shared" si="0"/>
        <v>0</v>
      </c>
      <c r="C3" s="51"/>
      <c r="D3" s="51"/>
      <c r="E3" s="50"/>
      <c r="F3" s="51"/>
      <c r="G3" s="52"/>
      <c r="H3" s="51"/>
      <c r="I3" s="51"/>
      <c r="J3" s="51"/>
      <c r="K3" s="50"/>
      <c r="L3" s="51"/>
      <c r="M3" s="51"/>
      <c r="N3" s="51"/>
    </row>
    <row r="4" spans="1:14" x14ac:dyDescent="0.35">
      <c r="A4" s="49" t="s">
        <v>16</v>
      </c>
      <c r="B4" s="50">
        <f t="shared" si="0"/>
        <v>0</v>
      </c>
      <c r="C4" s="51"/>
      <c r="D4" s="51"/>
      <c r="E4" s="50"/>
      <c r="F4" s="51"/>
      <c r="G4" s="52"/>
      <c r="H4" s="51"/>
      <c r="I4" s="51"/>
      <c r="J4" s="51"/>
      <c r="K4" s="50"/>
      <c r="L4" s="51"/>
      <c r="M4" s="51"/>
      <c r="N4" s="51"/>
    </row>
    <row r="5" spans="1:14" x14ac:dyDescent="0.35">
      <c r="A5" s="53" t="s">
        <v>17</v>
      </c>
      <c r="B5" s="50">
        <f t="shared" si="0"/>
        <v>195</v>
      </c>
      <c r="C5" s="51"/>
      <c r="D5" s="51">
        <v>20</v>
      </c>
      <c r="E5" s="50">
        <v>30</v>
      </c>
      <c r="F5" s="51">
        <v>30</v>
      </c>
      <c r="G5" s="52">
        <v>30</v>
      </c>
      <c r="H5" s="51">
        <v>30</v>
      </c>
      <c r="I5" s="51"/>
      <c r="J5" s="51"/>
      <c r="K5" s="50">
        <v>30</v>
      </c>
      <c r="L5" s="51"/>
      <c r="M5" s="51">
        <v>25</v>
      </c>
      <c r="N5" s="51"/>
    </row>
    <row r="6" spans="1:14" x14ac:dyDescent="0.35">
      <c r="A6" s="53" t="s">
        <v>18</v>
      </c>
      <c r="B6" s="50">
        <f t="shared" si="0"/>
        <v>3480</v>
      </c>
      <c r="C6" s="51">
        <v>64</v>
      </c>
      <c r="D6" s="51">
        <v>50</v>
      </c>
      <c r="E6" s="50">
        <v>60</v>
      </c>
      <c r="F6" s="51">
        <v>1565</v>
      </c>
      <c r="G6" s="52">
        <v>20</v>
      </c>
      <c r="H6" s="51">
        <v>100</v>
      </c>
      <c r="I6" s="51"/>
      <c r="J6" s="51">
        <v>100</v>
      </c>
      <c r="K6" s="50">
        <v>40</v>
      </c>
      <c r="L6" s="51">
        <v>150</v>
      </c>
      <c r="M6" s="51">
        <v>150</v>
      </c>
      <c r="N6" s="51">
        <v>1181</v>
      </c>
    </row>
    <row r="7" spans="1:14" x14ac:dyDescent="0.35">
      <c r="A7" s="53" t="s">
        <v>19</v>
      </c>
      <c r="B7" s="50">
        <f t="shared" si="0"/>
        <v>115</v>
      </c>
      <c r="C7" s="51">
        <v>25</v>
      </c>
      <c r="D7" s="51"/>
      <c r="E7" s="50"/>
      <c r="F7" s="51"/>
      <c r="G7" s="52">
        <v>50</v>
      </c>
      <c r="H7" s="51"/>
      <c r="I7" s="51"/>
      <c r="J7" s="51"/>
      <c r="K7" s="50">
        <v>40</v>
      </c>
      <c r="L7" s="51"/>
      <c r="M7" s="51"/>
      <c r="N7" s="51"/>
    </row>
    <row r="8" spans="1:14" x14ac:dyDescent="0.35">
      <c r="A8" s="53" t="s">
        <v>20</v>
      </c>
      <c r="B8" s="50">
        <f t="shared" si="0"/>
        <v>0</v>
      </c>
      <c r="C8" s="51"/>
      <c r="D8" s="51"/>
      <c r="E8" s="50"/>
      <c r="F8" s="51"/>
      <c r="G8" s="52"/>
      <c r="H8" s="51"/>
      <c r="I8" s="51"/>
      <c r="J8" s="51"/>
      <c r="K8" s="50"/>
      <c r="L8" s="51"/>
      <c r="M8" s="51"/>
      <c r="N8" s="51"/>
    </row>
    <row r="9" spans="1:14" x14ac:dyDescent="0.35">
      <c r="A9" s="49" t="s">
        <v>21</v>
      </c>
      <c r="B9" s="50">
        <f t="shared" si="0"/>
        <v>300</v>
      </c>
      <c r="C9" s="51"/>
      <c r="D9" s="51"/>
      <c r="E9" s="51"/>
      <c r="F9" s="51">
        <v>100</v>
      </c>
      <c r="G9" s="52"/>
      <c r="H9" s="51">
        <v>100</v>
      </c>
      <c r="I9" s="51"/>
      <c r="J9" s="51"/>
      <c r="K9" s="51"/>
      <c r="L9" s="51">
        <v>100</v>
      </c>
      <c r="M9" s="51"/>
      <c r="N9" s="51"/>
    </row>
    <row r="10" spans="1:14" x14ac:dyDescent="0.35">
      <c r="A10" s="49" t="s">
        <v>22</v>
      </c>
      <c r="B10" s="50">
        <f t="shared" si="0"/>
        <v>0</v>
      </c>
      <c r="C10" s="51"/>
      <c r="D10" s="51"/>
      <c r="E10" s="50"/>
      <c r="F10" s="51"/>
      <c r="G10" s="52"/>
      <c r="H10" s="51"/>
      <c r="I10" s="51"/>
      <c r="J10" s="51"/>
      <c r="K10" s="50"/>
      <c r="L10" s="51"/>
      <c r="M10" s="51"/>
      <c r="N10" s="51"/>
    </row>
    <row r="11" spans="1:14" x14ac:dyDescent="0.35">
      <c r="A11" s="49" t="s">
        <v>23</v>
      </c>
      <c r="B11" s="50">
        <f t="shared" si="0"/>
        <v>0</v>
      </c>
      <c r="C11" s="51"/>
      <c r="D11" s="51"/>
      <c r="E11" s="50"/>
      <c r="F11" s="51"/>
      <c r="G11" s="52"/>
      <c r="H11" s="51"/>
      <c r="I11" s="51"/>
      <c r="J11" s="51"/>
      <c r="K11" s="50"/>
      <c r="L11" s="51"/>
      <c r="M11" s="51"/>
      <c r="N11" s="51"/>
    </row>
    <row r="12" spans="1:14" x14ac:dyDescent="0.35">
      <c r="A12" s="49" t="s">
        <v>24</v>
      </c>
      <c r="B12" s="50">
        <f t="shared" si="0"/>
        <v>0</v>
      </c>
      <c r="C12" s="51"/>
      <c r="D12" s="51"/>
      <c r="E12" s="50"/>
      <c r="F12" s="51"/>
      <c r="G12" s="52"/>
      <c r="H12" s="51"/>
      <c r="I12" s="51"/>
      <c r="J12" s="51"/>
      <c r="K12" s="50"/>
      <c r="L12" s="51"/>
      <c r="M12" s="51"/>
      <c r="N12" s="51"/>
    </row>
    <row r="13" spans="1:14" x14ac:dyDescent="0.35">
      <c r="A13" s="49" t="s">
        <v>25</v>
      </c>
      <c r="B13" s="50"/>
      <c r="C13" s="51"/>
      <c r="D13" s="51"/>
      <c r="E13" s="50"/>
      <c r="F13" s="51"/>
      <c r="G13" s="52"/>
      <c r="H13" s="51"/>
      <c r="I13" s="51"/>
      <c r="J13" s="51"/>
      <c r="K13" s="50"/>
      <c r="L13" s="51"/>
      <c r="M13" s="51"/>
      <c r="N13" s="51"/>
    </row>
    <row r="14" spans="1:14" x14ac:dyDescent="0.35">
      <c r="A14" s="49" t="s">
        <v>26</v>
      </c>
      <c r="B14" s="50">
        <f t="shared" si="0"/>
        <v>270</v>
      </c>
      <c r="C14" s="51"/>
      <c r="D14" s="51"/>
      <c r="E14" s="50"/>
      <c r="F14" s="51"/>
      <c r="G14" s="52"/>
      <c r="H14" s="51">
        <v>95</v>
      </c>
      <c r="I14" s="51"/>
      <c r="J14" s="51">
        <v>75</v>
      </c>
      <c r="K14" s="50">
        <v>50</v>
      </c>
      <c r="L14" s="51"/>
      <c r="M14" s="51">
        <v>50</v>
      </c>
      <c r="N14" s="51"/>
    </row>
    <row r="15" spans="1:14" x14ac:dyDescent="0.35">
      <c r="A15" s="49" t="s">
        <v>27</v>
      </c>
      <c r="B15" s="50">
        <f t="shared" si="0"/>
        <v>150</v>
      </c>
      <c r="C15" s="51">
        <v>50</v>
      </c>
      <c r="D15" s="51">
        <v>50</v>
      </c>
      <c r="E15" s="50"/>
      <c r="F15" s="51"/>
      <c r="G15" s="52"/>
      <c r="H15" s="51">
        <v>50</v>
      </c>
      <c r="I15" s="51"/>
      <c r="J15" s="51"/>
      <c r="K15" s="50"/>
      <c r="L15" s="51"/>
      <c r="M15" s="51"/>
      <c r="N15" s="51"/>
    </row>
    <row r="16" spans="1:14" x14ac:dyDescent="0.35">
      <c r="A16" s="49" t="s">
        <v>28</v>
      </c>
      <c r="B16" s="50">
        <f>SUM(C16:N16)</f>
        <v>55</v>
      </c>
      <c r="C16" s="51"/>
      <c r="D16" s="51">
        <v>15</v>
      </c>
      <c r="E16" s="50"/>
      <c r="F16" s="51"/>
      <c r="G16" s="52">
        <v>40</v>
      </c>
      <c r="H16" s="51"/>
      <c r="I16" s="51"/>
      <c r="J16" s="51"/>
      <c r="K16" s="50"/>
      <c r="L16" s="51"/>
      <c r="M16" s="51"/>
      <c r="N16" s="51"/>
    </row>
    <row r="17" spans="1:14" x14ac:dyDescent="0.35">
      <c r="A17" s="49" t="s">
        <v>29</v>
      </c>
      <c r="B17" s="50">
        <f t="shared" si="0"/>
        <v>375</v>
      </c>
      <c r="C17" s="51">
        <v>100</v>
      </c>
      <c r="D17" s="51"/>
      <c r="E17" s="50"/>
      <c r="F17" s="51">
        <v>100</v>
      </c>
      <c r="G17" s="52"/>
      <c r="H17" s="51"/>
      <c r="I17" s="51">
        <v>75</v>
      </c>
      <c r="J17" s="51"/>
      <c r="K17" s="50"/>
      <c r="L17" s="51">
        <v>100</v>
      </c>
      <c r="M17" s="51"/>
      <c r="N17" s="51"/>
    </row>
    <row r="18" spans="1:14" x14ac:dyDescent="0.35">
      <c r="A18" s="49" t="s">
        <v>30</v>
      </c>
      <c r="B18" s="50">
        <f t="shared" si="0"/>
        <v>50</v>
      </c>
      <c r="C18" s="51"/>
      <c r="D18" s="51">
        <v>50</v>
      </c>
      <c r="E18" s="50"/>
      <c r="F18" s="51"/>
      <c r="G18" s="52"/>
      <c r="H18" s="51"/>
      <c r="I18" s="51"/>
      <c r="J18" s="51"/>
      <c r="K18" s="50"/>
      <c r="L18" s="51"/>
      <c r="M18" s="51"/>
      <c r="N18" s="51"/>
    </row>
    <row r="19" spans="1:14" x14ac:dyDescent="0.35">
      <c r="A19" s="49" t="s">
        <v>31</v>
      </c>
      <c r="B19" s="50">
        <f t="shared" si="0"/>
        <v>80</v>
      </c>
      <c r="C19" s="51"/>
      <c r="D19" s="51"/>
      <c r="E19" s="50"/>
      <c r="F19" s="51">
        <v>60</v>
      </c>
      <c r="G19" s="52"/>
      <c r="H19" s="51"/>
      <c r="I19" s="51"/>
      <c r="J19" s="51"/>
      <c r="K19" s="50"/>
      <c r="L19" s="51">
        <v>20</v>
      </c>
      <c r="M19" s="51"/>
      <c r="N19" s="51"/>
    </row>
    <row r="20" spans="1:14" x14ac:dyDescent="0.35">
      <c r="A20" s="49" t="s">
        <v>32</v>
      </c>
      <c r="B20" s="50">
        <f>SUM(C20:N20)</f>
        <v>0</v>
      </c>
      <c r="C20" s="51"/>
      <c r="D20" s="51"/>
      <c r="E20" s="50"/>
      <c r="F20" s="51"/>
      <c r="G20" s="52"/>
      <c r="H20" s="51"/>
      <c r="I20" s="51"/>
      <c r="J20" s="51"/>
      <c r="K20" s="50"/>
      <c r="L20" s="51"/>
      <c r="M20" s="51"/>
      <c r="N20" s="51"/>
    </row>
    <row r="21" spans="1:14" x14ac:dyDescent="0.35">
      <c r="A21" s="49" t="s">
        <v>33</v>
      </c>
      <c r="B21" s="50">
        <f t="shared" si="0"/>
        <v>1050</v>
      </c>
      <c r="C21" s="51">
        <v>100</v>
      </c>
      <c r="D21" s="51">
        <v>200</v>
      </c>
      <c r="E21" s="50"/>
      <c r="F21" s="51">
        <v>200</v>
      </c>
      <c r="G21" s="52">
        <v>150</v>
      </c>
      <c r="H21" s="51"/>
      <c r="I21" s="51">
        <v>100</v>
      </c>
      <c r="J21" s="51">
        <v>200</v>
      </c>
      <c r="K21" s="50"/>
      <c r="L21" s="51"/>
      <c r="M21" s="51"/>
      <c r="N21" s="51">
        <v>100</v>
      </c>
    </row>
    <row r="22" spans="1:14" x14ac:dyDescent="0.35">
      <c r="A22" s="53" t="s">
        <v>34</v>
      </c>
      <c r="B22" s="50">
        <f t="shared" si="0"/>
        <v>85</v>
      </c>
      <c r="C22" s="51">
        <v>40</v>
      </c>
      <c r="D22" s="51"/>
      <c r="E22" s="50"/>
      <c r="F22" s="51"/>
      <c r="G22" s="52"/>
      <c r="H22" s="51"/>
      <c r="I22" s="51"/>
      <c r="J22" s="51">
        <v>5</v>
      </c>
      <c r="K22" s="50">
        <v>10</v>
      </c>
      <c r="L22" s="51"/>
      <c r="M22" s="51">
        <v>30</v>
      </c>
      <c r="N22" s="51"/>
    </row>
    <row r="23" spans="1:14" x14ac:dyDescent="0.35">
      <c r="A23" s="53" t="s">
        <v>35</v>
      </c>
      <c r="B23" s="50">
        <f t="shared" si="0"/>
        <v>600</v>
      </c>
      <c r="C23" s="51">
        <v>150</v>
      </c>
      <c r="D23" s="51">
        <v>100</v>
      </c>
      <c r="E23" s="50"/>
      <c r="F23" s="51"/>
      <c r="G23" s="52">
        <v>100</v>
      </c>
      <c r="H23" s="51"/>
      <c r="I23" s="51">
        <v>150</v>
      </c>
      <c r="J23" s="51"/>
      <c r="K23" s="50"/>
      <c r="L23" s="51"/>
      <c r="M23" s="51"/>
      <c r="N23" s="51">
        <v>100</v>
      </c>
    </row>
    <row r="24" spans="1:14" x14ac:dyDescent="0.35">
      <c r="A24" s="53" t="s">
        <v>36</v>
      </c>
      <c r="B24" s="50"/>
      <c r="C24" s="51"/>
      <c r="D24" s="51"/>
      <c r="E24" s="50"/>
      <c r="F24" s="51"/>
      <c r="G24" s="52">
        <v>30</v>
      </c>
      <c r="H24" s="51">
        <v>25</v>
      </c>
      <c r="I24" s="51">
        <v>20</v>
      </c>
      <c r="J24" s="51"/>
      <c r="K24" s="50"/>
      <c r="L24" s="51">
        <v>55</v>
      </c>
      <c r="M24" s="51"/>
      <c r="N24" s="51"/>
    </row>
    <row r="25" spans="1:14" x14ac:dyDescent="0.35">
      <c r="A25" s="53" t="s">
        <v>37</v>
      </c>
      <c r="B25" s="50">
        <f t="shared" si="0"/>
        <v>0</v>
      </c>
      <c r="C25" s="51"/>
      <c r="D25" s="51"/>
      <c r="E25" s="50"/>
      <c r="F25" s="51"/>
      <c r="G25" s="52"/>
      <c r="H25" s="51"/>
      <c r="I25" s="51"/>
      <c r="J25" s="51"/>
      <c r="K25" s="50"/>
      <c r="L25" s="51"/>
      <c r="M25" s="51"/>
      <c r="N25" s="51"/>
    </row>
    <row r="26" spans="1:14" x14ac:dyDescent="0.35">
      <c r="A26" s="53" t="s">
        <v>38</v>
      </c>
      <c r="B26" s="50">
        <f t="shared" si="0"/>
        <v>100</v>
      </c>
      <c r="C26" s="51"/>
      <c r="D26" s="51">
        <v>20</v>
      </c>
      <c r="E26" s="50"/>
      <c r="F26" s="51">
        <v>20</v>
      </c>
      <c r="G26" s="52"/>
      <c r="H26" s="51"/>
      <c r="I26" s="51">
        <v>20</v>
      </c>
      <c r="J26" s="51">
        <v>20</v>
      </c>
      <c r="K26" s="50"/>
      <c r="L26" s="51"/>
      <c r="M26" s="51">
        <v>20</v>
      </c>
      <c r="N26" s="51"/>
    </row>
    <row r="27" spans="1:14" x14ac:dyDescent="0.35">
      <c r="A27" s="53" t="s">
        <v>39</v>
      </c>
      <c r="B27" s="50">
        <f t="shared" si="0"/>
        <v>20</v>
      </c>
      <c r="C27" s="51"/>
      <c r="D27" s="51">
        <v>20</v>
      </c>
      <c r="E27" s="50"/>
      <c r="F27" s="51"/>
      <c r="G27" s="52"/>
      <c r="H27" s="51"/>
      <c r="I27" s="51"/>
      <c r="J27" s="51"/>
      <c r="K27" s="50"/>
      <c r="L27" s="51"/>
      <c r="M27" s="51"/>
      <c r="N27" s="51"/>
    </row>
    <row r="28" spans="1:14" x14ac:dyDescent="0.35">
      <c r="A28" s="53" t="s">
        <v>40</v>
      </c>
      <c r="B28" s="50">
        <f t="shared" si="0"/>
        <v>30</v>
      </c>
      <c r="C28" s="51"/>
      <c r="D28" s="51"/>
      <c r="E28" s="50"/>
      <c r="F28" s="51"/>
      <c r="G28" s="52"/>
      <c r="H28" s="51"/>
      <c r="I28" s="51"/>
      <c r="J28" s="51"/>
      <c r="K28" s="50">
        <v>15</v>
      </c>
      <c r="L28" s="51"/>
      <c r="M28" s="51">
        <v>15</v>
      </c>
      <c r="N28" s="51"/>
    </row>
    <row r="29" spans="1:14" x14ac:dyDescent="0.35">
      <c r="A29" s="53" t="s">
        <v>41</v>
      </c>
      <c r="B29" s="50">
        <f t="shared" si="0"/>
        <v>0</v>
      </c>
      <c r="C29" s="51"/>
      <c r="D29" s="51"/>
      <c r="E29" s="50"/>
      <c r="F29" s="51"/>
      <c r="G29" s="52"/>
      <c r="H29" s="51"/>
      <c r="I29" s="51"/>
      <c r="J29" s="51"/>
      <c r="K29" s="50"/>
      <c r="L29" s="51"/>
      <c r="M29" s="51"/>
      <c r="N29" s="51"/>
    </row>
    <row r="30" spans="1:14" x14ac:dyDescent="0.35">
      <c r="A30" s="49" t="s">
        <v>42</v>
      </c>
      <c r="B30" s="50">
        <f t="shared" si="0"/>
        <v>510</v>
      </c>
      <c r="C30" s="51"/>
      <c r="D30" s="51">
        <v>50</v>
      </c>
      <c r="E30" s="50">
        <v>50</v>
      </c>
      <c r="F30" s="51">
        <v>120</v>
      </c>
      <c r="G30" s="52">
        <v>50</v>
      </c>
      <c r="H30" s="51">
        <v>50</v>
      </c>
      <c r="I30" s="51"/>
      <c r="J30" s="51">
        <v>50</v>
      </c>
      <c r="K30" s="50">
        <v>50</v>
      </c>
      <c r="L30" s="51"/>
      <c r="M30" s="51">
        <v>50</v>
      </c>
      <c r="N30" s="51">
        <v>40</v>
      </c>
    </row>
    <row r="31" spans="1:14" x14ac:dyDescent="0.35">
      <c r="A31" s="49" t="s">
        <v>43</v>
      </c>
      <c r="B31" s="50">
        <f t="shared" si="0"/>
        <v>0</v>
      </c>
      <c r="C31" s="51"/>
      <c r="D31" s="51"/>
      <c r="E31" s="50"/>
      <c r="F31" s="51"/>
      <c r="G31" s="52"/>
      <c r="H31" s="51"/>
      <c r="I31" s="51"/>
      <c r="J31" s="51"/>
      <c r="K31" s="50"/>
      <c r="L31" s="51"/>
      <c r="M31" s="51"/>
      <c r="N31" s="51"/>
    </row>
    <row r="32" spans="1:14" x14ac:dyDescent="0.35">
      <c r="A32" s="49" t="s">
        <v>44</v>
      </c>
      <c r="B32" s="50">
        <f t="shared" si="0"/>
        <v>0</v>
      </c>
      <c r="C32" s="51"/>
      <c r="D32" s="51"/>
      <c r="E32" s="50"/>
      <c r="F32" s="51"/>
      <c r="G32" s="52"/>
      <c r="H32" s="51"/>
      <c r="I32" s="51"/>
      <c r="J32" s="51"/>
      <c r="K32" s="50"/>
      <c r="L32" s="51"/>
      <c r="M32" s="51"/>
      <c r="N32" s="51"/>
    </row>
    <row r="33" spans="1:14" x14ac:dyDescent="0.35">
      <c r="A33" s="49" t="s">
        <v>45</v>
      </c>
      <c r="B33" s="50">
        <f t="shared" ref="B33" si="1">SUM(C33:N33)</f>
        <v>640</v>
      </c>
      <c r="C33" s="51"/>
      <c r="D33" s="51"/>
      <c r="E33" s="50"/>
      <c r="F33" s="51"/>
      <c r="G33" s="52"/>
      <c r="H33" s="51">
        <v>400</v>
      </c>
      <c r="I33" s="51">
        <v>65</v>
      </c>
      <c r="J33" s="51"/>
      <c r="K33" s="50">
        <v>35</v>
      </c>
      <c r="L33" s="51">
        <v>30</v>
      </c>
      <c r="M33" s="51">
        <v>80</v>
      </c>
      <c r="N33" s="51">
        <v>30</v>
      </c>
    </row>
    <row r="34" spans="1:14" x14ac:dyDescent="0.35">
      <c r="A34" s="53" t="s">
        <v>46</v>
      </c>
      <c r="B34" s="50">
        <f t="shared" si="0"/>
        <v>80</v>
      </c>
      <c r="C34" s="51"/>
      <c r="D34" s="51"/>
      <c r="E34" s="50"/>
      <c r="F34" s="51"/>
      <c r="G34" s="52"/>
      <c r="H34" s="51">
        <v>40</v>
      </c>
      <c r="I34" s="51">
        <v>40</v>
      </c>
      <c r="J34" s="51"/>
      <c r="K34" s="50"/>
      <c r="L34" s="51"/>
      <c r="M34" s="51"/>
      <c r="N34" s="51"/>
    </row>
    <row r="35" spans="1:14" x14ac:dyDescent="0.35">
      <c r="A35" s="53" t="s">
        <v>47</v>
      </c>
      <c r="B35" s="50">
        <f t="shared" si="0"/>
        <v>20</v>
      </c>
      <c r="C35" s="51"/>
      <c r="D35" s="51"/>
      <c r="E35" s="50">
        <v>20</v>
      </c>
      <c r="F35" s="51"/>
      <c r="G35" s="52"/>
      <c r="H35" s="51"/>
      <c r="I35" s="51"/>
      <c r="J35" s="51"/>
      <c r="K35" s="50"/>
      <c r="L35" s="51"/>
      <c r="M35" s="51"/>
      <c r="N35" s="51"/>
    </row>
    <row r="36" spans="1:14" x14ac:dyDescent="0.35">
      <c r="A36" s="53" t="s">
        <v>48</v>
      </c>
      <c r="B36" s="50">
        <f t="shared" si="0"/>
        <v>0</v>
      </c>
      <c r="C36" s="51"/>
      <c r="D36" s="51"/>
      <c r="E36" s="50"/>
      <c r="F36" s="51"/>
      <c r="G36" s="52"/>
      <c r="H36" s="51"/>
      <c r="I36" s="51"/>
      <c r="J36" s="51"/>
      <c r="K36" s="50"/>
      <c r="L36" s="51"/>
      <c r="M36" s="51"/>
      <c r="N36" s="51"/>
    </row>
    <row r="37" spans="1:14" x14ac:dyDescent="0.35">
      <c r="A37" s="53" t="s">
        <v>49</v>
      </c>
      <c r="B37" s="50">
        <f t="shared" si="0"/>
        <v>0</v>
      </c>
      <c r="C37" s="51"/>
      <c r="D37" s="51"/>
      <c r="E37" s="50"/>
      <c r="F37" s="51"/>
      <c r="G37" s="52"/>
      <c r="H37" s="51"/>
      <c r="I37" s="51"/>
      <c r="J37" s="51"/>
      <c r="K37" s="50"/>
      <c r="L37" s="51"/>
      <c r="M37" s="51"/>
      <c r="N37" s="51"/>
    </row>
    <row r="38" spans="1:14" x14ac:dyDescent="0.35">
      <c r="A38" s="53" t="s">
        <v>50</v>
      </c>
      <c r="B38" s="50">
        <f t="shared" si="0"/>
        <v>0</v>
      </c>
      <c r="C38" s="51"/>
      <c r="D38" s="51"/>
      <c r="E38" s="50"/>
      <c r="F38" s="51"/>
      <c r="G38" s="52"/>
      <c r="H38" s="51"/>
      <c r="I38" s="51"/>
      <c r="J38" s="51"/>
      <c r="K38" s="50"/>
      <c r="L38" s="51"/>
      <c r="M38" s="51"/>
      <c r="N38" s="51"/>
    </row>
    <row r="39" spans="1:14" x14ac:dyDescent="0.35">
      <c r="A39" s="53" t="s">
        <v>51</v>
      </c>
      <c r="B39" s="50">
        <f t="shared" si="0"/>
        <v>0</v>
      </c>
      <c r="C39" s="51"/>
      <c r="D39" s="51"/>
      <c r="E39" s="50"/>
      <c r="F39" s="51"/>
      <c r="G39" s="52"/>
      <c r="H39" s="51"/>
      <c r="I39" s="51"/>
      <c r="J39" s="51"/>
      <c r="K39" s="50"/>
      <c r="L39" s="51"/>
      <c r="M39" s="51"/>
      <c r="N39" s="51"/>
    </row>
    <row r="40" spans="1:14" x14ac:dyDescent="0.35">
      <c r="A40" s="53" t="s">
        <v>52</v>
      </c>
      <c r="B40" s="50">
        <f t="shared" si="0"/>
        <v>0</v>
      </c>
      <c r="C40" s="51"/>
      <c r="D40" s="51"/>
      <c r="E40" s="50"/>
      <c r="F40" s="51"/>
      <c r="G40" s="52"/>
      <c r="H40" s="51"/>
      <c r="I40" s="51"/>
      <c r="J40" s="51"/>
      <c r="K40" s="50"/>
      <c r="L40" s="51"/>
      <c r="M40" s="51"/>
      <c r="N40" s="51"/>
    </row>
    <row r="41" spans="1:14" x14ac:dyDescent="0.35">
      <c r="A41" s="53" t="s">
        <v>53</v>
      </c>
      <c r="B41" s="50">
        <f t="shared" si="0"/>
        <v>0</v>
      </c>
      <c r="C41" s="51"/>
      <c r="D41" s="51"/>
      <c r="E41" s="50"/>
      <c r="F41" s="51"/>
      <c r="G41" s="52"/>
      <c r="H41" s="51"/>
      <c r="I41" s="51"/>
      <c r="J41" s="51"/>
      <c r="K41" s="50"/>
      <c r="L41" s="51"/>
      <c r="M41" s="51"/>
      <c r="N41" s="51"/>
    </row>
    <row r="42" spans="1:14" x14ac:dyDescent="0.35">
      <c r="A42" s="53" t="s">
        <v>54</v>
      </c>
      <c r="B42" s="50">
        <f t="shared" si="0"/>
        <v>0</v>
      </c>
      <c r="C42" s="51"/>
      <c r="D42" s="51"/>
      <c r="E42" s="50"/>
      <c r="F42" s="51"/>
      <c r="G42" s="52"/>
      <c r="H42" s="51"/>
      <c r="I42" s="51"/>
      <c r="J42" s="51"/>
      <c r="K42" s="50"/>
      <c r="L42" s="51"/>
      <c r="M42" s="51"/>
      <c r="N42" s="51"/>
    </row>
    <row r="43" spans="1:14" x14ac:dyDescent="0.35">
      <c r="A43" s="53" t="s">
        <v>55</v>
      </c>
      <c r="B43" s="50">
        <f t="shared" si="0"/>
        <v>0</v>
      </c>
      <c r="C43" s="51"/>
      <c r="D43" s="51"/>
      <c r="E43" s="50"/>
      <c r="F43" s="51"/>
      <c r="G43" s="52"/>
      <c r="H43" s="51"/>
      <c r="I43" s="51"/>
      <c r="J43" s="51"/>
      <c r="K43" s="50"/>
      <c r="L43" s="51"/>
      <c r="M43" s="51"/>
      <c r="N43" s="51"/>
    </row>
    <row r="44" spans="1:14" x14ac:dyDescent="0.35">
      <c r="A44" s="49" t="s">
        <v>56</v>
      </c>
      <c r="B44" s="50">
        <f t="shared" si="0"/>
        <v>420</v>
      </c>
      <c r="C44" s="51"/>
      <c r="D44" s="51"/>
      <c r="E44" s="50"/>
      <c r="F44" s="51"/>
      <c r="G44" s="52"/>
      <c r="H44" s="51">
        <v>200</v>
      </c>
      <c r="I44" s="51"/>
      <c r="J44" s="51"/>
      <c r="K44" s="50"/>
      <c r="L44" s="51"/>
      <c r="M44" s="51">
        <v>120</v>
      </c>
      <c r="N44" s="51">
        <v>100</v>
      </c>
    </row>
    <row r="45" spans="1:14" x14ac:dyDescent="0.35">
      <c r="A45" s="49" t="s">
        <v>57</v>
      </c>
      <c r="B45" s="50">
        <f t="shared" si="0"/>
        <v>0</v>
      </c>
      <c r="C45" s="51"/>
      <c r="D45" s="51"/>
      <c r="E45" s="50"/>
      <c r="F45" s="51"/>
      <c r="G45" s="52"/>
      <c r="H45" s="51"/>
      <c r="I45" s="51"/>
      <c r="J45" s="51"/>
      <c r="K45" s="50"/>
      <c r="L45" s="51"/>
      <c r="M45" s="51"/>
      <c r="N45" s="51"/>
    </row>
    <row r="46" spans="1:14" x14ac:dyDescent="0.35">
      <c r="A46" s="53" t="s">
        <v>58</v>
      </c>
      <c r="B46" s="50">
        <f t="shared" si="0"/>
        <v>0</v>
      </c>
      <c r="C46" s="51"/>
      <c r="D46" s="51"/>
      <c r="E46" s="50"/>
      <c r="F46" s="51"/>
      <c r="G46" s="52"/>
      <c r="H46" s="51"/>
      <c r="I46" s="51"/>
      <c r="J46" s="51"/>
      <c r="K46" s="50"/>
      <c r="L46" s="51"/>
      <c r="M46" s="51"/>
      <c r="N46" s="51"/>
    </row>
    <row r="47" spans="1:14" x14ac:dyDescent="0.35">
      <c r="A47" s="49" t="s">
        <v>59</v>
      </c>
      <c r="B47" s="50">
        <f t="shared" si="0"/>
        <v>375</v>
      </c>
      <c r="C47" s="51"/>
      <c r="D47" s="51"/>
      <c r="E47" s="50">
        <v>50</v>
      </c>
      <c r="F47" s="51"/>
      <c r="G47" s="52">
        <v>35</v>
      </c>
      <c r="H47" s="51">
        <v>40</v>
      </c>
      <c r="I47" s="51"/>
      <c r="J47" s="51"/>
      <c r="K47" s="50">
        <v>50</v>
      </c>
      <c r="L47" s="51"/>
      <c r="M47" s="51">
        <v>200</v>
      </c>
      <c r="N47" s="51"/>
    </row>
    <row r="48" spans="1:14" x14ac:dyDescent="0.35">
      <c r="A48" s="49" t="s">
        <v>60</v>
      </c>
      <c r="B48" s="50">
        <f t="shared" si="0"/>
        <v>150.05000000000001</v>
      </c>
      <c r="C48" s="51">
        <v>15</v>
      </c>
      <c r="D48" s="51">
        <v>15</v>
      </c>
      <c r="E48" s="50">
        <v>15</v>
      </c>
      <c r="F48" s="51">
        <v>15</v>
      </c>
      <c r="G48" s="52">
        <v>15</v>
      </c>
      <c r="H48" s="51">
        <v>10</v>
      </c>
      <c r="I48" s="51"/>
      <c r="J48" s="51">
        <v>25</v>
      </c>
      <c r="K48" s="50">
        <v>10</v>
      </c>
      <c r="L48" s="51">
        <v>15</v>
      </c>
      <c r="M48" s="51">
        <v>15.05</v>
      </c>
      <c r="N48" s="51"/>
    </row>
    <row r="49" spans="1:14" x14ac:dyDescent="0.35">
      <c r="A49" s="49" t="s">
        <v>61</v>
      </c>
      <c r="B49" s="50">
        <f t="shared" si="0"/>
        <v>0</v>
      </c>
      <c r="C49" s="51"/>
      <c r="D49" s="51"/>
      <c r="E49" s="50"/>
      <c r="F49" s="51"/>
      <c r="G49" s="52"/>
      <c r="H49" s="51"/>
      <c r="I49" s="51"/>
      <c r="J49" s="51"/>
      <c r="K49" s="50"/>
      <c r="L49" s="51"/>
      <c r="M49" s="51"/>
      <c r="N49" s="51"/>
    </row>
    <row r="50" spans="1:14" x14ac:dyDescent="0.35">
      <c r="A50" s="49" t="s">
        <v>62</v>
      </c>
      <c r="B50" s="50">
        <f t="shared" si="0"/>
        <v>295</v>
      </c>
      <c r="C50" s="51"/>
      <c r="D50" s="51">
        <v>100</v>
      </c>
      <c r="E50" s="50">
        <v>40</v>
      </c>
      <c r="F50" s="51">
        <v>40</v>
      </c>
      <c r="G50" s="52"/>
      <c r="H50" s="51">
        <v>30</v>
      </c>
      <c r="I50" s="51"/>
      <c r="J50" s="51"/>
      <c r="K50" s="50">
        <v>50</v>
      </c>
      <c r="L50" s="51">
        <v>35</v>
      </c>
      <c r="M50" s="51"/>
      <c r="N50" s="51"/>
    </row>
    <row r="51" spans="1:14" x14ac:dyDescent="0.35">
      <c r="A51" s="49" t="s">
        <v>63</v>
      </c>
      <c r="B51" s="50">
        <f t="shared" si="0"/>
        <v>0</v>
      </c>
      <c r="C51" s="51"/>
      <c r="D51" s="51"/>
      <c r="E51" s="50"/>
      <c r="F51" s="51"/>
      <c r="G51" s="52"/>
      <c r="H51" s="51"/>
      <c r="I51" s="51"/>
      <c r="J51" s="51"/>
      <c r="K51" s="50"/>
      <c r="L51" s="51"/>
      <c r="M51" s="51"/>
      <c r="N51" s="51"/>
    </row>
    <row r="52" spans="1:14" x14ac:dyDescent="0.35">
      <c r="A52" s="49" t="s">
        <v>64</v>
      </c>
      <c r="B52" s="50">
        <f t="shared" si="0"/>
        <v>0</v>
      </c>
      <c r="C52" s="51"/>
      <c r="D52" s="51"/>
      <c r="E52" s="50"/>
      <c r="F52" s="51"/>
      <c r="G52" s="52"/>
      <c r="H52" s="51"/>
      <c r="I52" s="51"/>
      <c r="J52" s="51"/>
      <c r="K52" s="50"/>
      <c r="L52" s="51"/>
      <c r="M52" s="51"/>
      <c r="N52" s="51"/>
    </row>
    <row r="53" spans="1:14" x14ac:dyDescent="0.35">
      <c r="A53" s="49" t="s">
        <v>65</v>
      </c>
      <c r="B53" s="50">
        <f t="shared" si="0"/>
        <v>0</v>
      </c>
      <c r="C53" s="51"/>
      <c r="D53" s="51"/>
      <c r="E53" s="50"/>
      <c r="F53" s="51"/>
      <c r="G53" s="52"/>
      <c r="H53" s="51"/>
      <c r="I53" s="51"/>
      <c r="J53" s="51"/>
      <c r="K53" s="50"/>
      <c r="L53" s="51"/>
      <c r="M53" s="51"/>
      <c r="N53" s="51"/>
    </row>
    <row r="54" spans="1:14" x14ac:dyDescent="0.35">
      <c r="A54" s="53" t="s">
        <v>66</v>
      </c>
      <c r="B54" s="50">
        <f t="shared" si="0"/>
        <v>130</v>
      </c>
      <c r="C54" s="51">
        <v>20</v>
      </c>
      <c r="D54" s="51"/>
      <c r="E54" s="50"/>
      <c r="F54" s="51">
        <v>30</v>
      </c>
      <c r="G54" s="52"/>
      <c r="H54" s="51">
        <v>40</v>
      </c>
      <c r="I54" s="51"/>
      <c r="J54" s="51"/>
      <c r="K54" s="51"/>
      <c r="L54" s="51">
        <v>40</v>
      </c>
      <c r="M54" s="51"/>
      <c r="N54" s="51"/>
    </row>
    <row r="55" spans="1:14" x14ac:dyDescent="0.35">
      <c r="A55" s="49" t="s">
        <v>67</v>
      </c>
      <c r="B55" s="50">
        <f>SUM(C55:N55)</f>
        <v>450</v>
      </c>
      <c r="C55" s="51">
        <v>45</v>
      </c>
      <c r="D55" s="51">
        <v>50</v>
      </c>
      <c r="E55" s="50">
        <v>50</v>
      </c>
      <c r="F55" s="51">
        <v>60</v>
      </c>
      <c r="G55" s="52"/>
      <c r="H55" s="51"/>
      <c r="I55" s="51"/>
      <c r="J55" s="51">
        <v>40</v>
      </c>
      <c r="K55" s="50"/>
      <c r="L55" s="51">
        <v>75</v>
      </c>
      <c r="M55" s="51">
        <v>60</v>
      </c>
      <c r="N55" s="51">
        <v>70</v>
      </c>
    </row>
    <row r="56" spans="1:14" x14ac:dyDescent="0.35">
      <c r="A56" s="49" t="s">
        <v>68</v>
      </c>
      <c r="B56" s="50">
        <f t="shared" si="0"/>
        <v>85</v>
      </c>
      <c r="C56" s="51">
        <v>20</v>
      </c>
      <c r="D56" s="51">
        <v>25</v>
      </c>
      <c r="E56" s="50"/>
      <c r="F56" s="51"/>
      <c r="G56" s="52"/>
      <c r="H56" s="51"/>
      <c r="I56" s="51"/>
      <c r="J56" s="51"/>
      <c r="K56" s="50"/>
      <c r="L56" s="51">
        <v>20</v>
      </c>
      <c r="M56" s="51">
        <v>20</v>
      </c>
      <c r="N56" s="51"/>
    </row>
    <row r="57" spans="1:14" x14ac:dyDescent="0.35">
      <c r="A57" s="49" t="s">
        <v>69</v>
      </c>
      <c r="B57" s="50">
        <f>SUM(C57:N57)</f>
        <v>0</v>
      </c>
      <c r="C57" s="51"/>
      <c r="D57" s="51"/>
      <c r="E57" s="50"/>
      <c r="F57" s="51"/>
      <c r="G57" s="52"/>
      <c r="H57" s="51"/>
      <c r="I57" s="51"/>
      <c r="J57" s="51"/>
      <c r="K57" s="50"/>
      <c r="L57" s="51"/>
      <c r="M57" s="51"/>
      <c r="N57" s="51"/>
    </row>
    <row r="58" spans="1:14" x14ac:dyDescent="0.35">
      <c r="A58" s="49" t="s">
        <v>70</v>
      </c>
      <c r="B58" s="50">
        <f t="shared" si="0"/>
        <v>218</v>
      </c>
      <c r="C58" s="51"/>
      <c r="D58" s="51"/>
      <c r="E58" s="50">
        <v>39</v>
      </c>
      <c r="F58" s="51"/>
      <c r="G58" s="52"/>
      <c r="H58" s="51">
        <v>40</v>
      </c>
      <c r="I58" s="51"/>
      <c r="J58" s="51">
        <v>79</v>
      </c>
      <c r="K58" s="50"/>
      <c r="L58" s="51"/>
      <c r="M58" s="51">
        <v>60</v>
      </c>
      <c r="N58" s="51"/>
    </row>
    <row r="59" spans="1:14" x14ac:dyDescent="0.35">
      <c r="A59" s="53" t="s">
        <v>71</v>
      </c>
      <c r="B59" s="50">
        <f t="shared" si="0"/>
        <v>0</v>
      </c>
      <c r="C59" s="51"/>
      <c r="D59" s="51"/>
      <c r="E59" s="50"/>
      <c r="F59" s="51"/>
      <c r="G59" s="52"/>
      <c r="H59" s="51"/>
      <c r="I59" s="51"/>
      <c r="J59" s="51"/>
      <c r="K59" s="50"/>
      <c r="L59" s="51"/>
      <c r="M59" s="51"/>
      <c r="N59" s="51"/>
    </row>
    <row r="60" spans="1:14" x14ac:dyDescent="0.35">
      <c r="A60" s="49" t="s">
        <v>72</v>
      </c>
      <c r="B60" s="50">
        <f t="shared" si="0"/>
        <v>58.75</v>
      </c>
      <c r="C60" s="51">
        <v>29</v>
      </c>
      <c r="D60" s="51"/>
      <c r="E60" s="50"/>
      <c r="F60" s="51"/>
      <c r="G60" s="52"/>
      <c r="H60" s="51"/>
      <c r="I60" s="51"/>
      <c r="J60" s="51"/>
      <c r="K60" s="50"/>
      <c r="L60" s="51">
        <v>29.75</v>
      </c>
      <c r="M60" s="51"/>
      <c r="N60" s="51"/>
    </row>
    <row r="61" spans="1:14" x14ac:dyDescent="0.35">
      <c r="A61" s="49" t="s">
        <v>73</v>
      </c>
      <c r="B61" s="50"/>
      <c r="C61" s="51"/>
      <c r="D61" s="51"/>
      <c r="E61" s="50"/>
      <c r="F61" s="51"/>
      <c r="G61" s="52"/>
      <c r="H61" s="51"/>
      <c r="I61" s="51"/>
      <c r="J61" s="51"/>
      <c r="K61" s="50"/>
      <c r="L61" s="51"/>
      <c r="M61" s="51"/>
      <c r="N61" s="51"/>
    </row>
    <row r="62" spans="1:14" x14ac:dyDescent="0.35">
      <c r="A62" s="49" t="s">
        <v>74</v>
      </c>
      <c r="B62" s="50"/>
      <c r="C62" s="51"/>
      <c r="D62" s="51"/>
      <c r="E62" s="50"/>
      <c r="F62" s="51"/>
      <c r="G62" s="52"/>
      <c r="H62" s="51"/>
      <c r="I62" s="51">
        <v>80</v>
      </c>
      <c r="J62" s="51"/>
      <c r="K62" s="50"/>
      <c r="L62" s="51"/>
      <c r="M62" s="51"/>
      <c r="N62" s="51">
        <v>10</v>
      </c>
    </row>
    <row r="63" spans="1:14" x14ac:dyDescent="0.35">
      <c r="A63" s="53" t="s">
        <v>75</v>
      </c>
      <c r="B63" s="50"/>
      <c r="C63" s="51"/>
      <c r="D63" s="51"/>
      <c r="E63" s="50"/>
      <c r="F63" s="51"/>
      <c r="G63" s="52"/>
      <c r="H63" s="51">
        <v>20</v>
      </c>
      <c r="I63" s="51">
        <v>60</v>
      </c>
      <c r="J63" s="51"/>
      <c r="K63" s="50"/>
      <c r="L63" s="51"/>
      <c r="M63" s="51"/>
      <c r="N63" s="51"/>
    </row>
    <row r="64" spans="1:14" x14ac:dyDescent="0.35">
      <c r="A64" s="53" t="s">
        <v>76</v>
      </c>
      <c r="B64" s="50">
        <f t="shared" si="0"/>
        <v>210</v>
      </c>
      <c r="C64" s="51"/>
      <c r="D64" s="51"/>
      <c r="E64" s="50">
        <v>50</v>
      </c>
      <c r="F64" s="51"/>
      <c r="G64" s="52"/>
      <c r="H64" s="51"/>
      <c r="I64" s="51" t="s">
        <v>77</v>
      </c>
      <c r="J64" s="51"/>
      <c r="K64" s="50">
        <v>40</v>
      </c>
      <c r="L64" s="51">
        <v>50</v>
      </c>
      <c r="M64" s="51">
        <v>30</v>
      </c>
      <c r="N64" s="51">
        <v>40</v>
      </c>
    </row>
    <row r="65" spans="1:14" x14ac:dyDescent="0.35">
      <c r="A65" s="53" t="s">
        <v>78</v>
      </c>
      <c r="B65" s="50">
        <f t="shared" si="0"/>
        <v>105</v>
      </c>
      <c r="C65" s="51">
        <v>50</v>
      </c>
      <c r="D65" s="51">
        <v>25</v>
      </c>
      <c r="E65" s="50"/>
      <c r="F65" s="51">
        <v>30</v>
      </c>
      <c r="G65" s="52"/>
      <c r="H65" s="51"/>
      <c r="I65" s="51"/>
      <c r="J65" s="51"/>
      <c r="K65" s="50"/>
      <c r="L65" s="51"/>
      <c r="M65" s="51"/>
      <c r="N65" s="51"/>
    </row>
    <row r="66" spans="1:14" x14ac:dyDescent="0.35">
      <c r="A66" s="53" t="s">
        <v>79</v>
      </c>
      <c r="B66" s="50">
        <f t="shared" si="0"/>
        <v>0</v>
      </c>
      <c r="C66" s="50"/>
      <c r="D66" s="50"/>
      <c r="E66" s="50"/>
      <c r="F66" s="51"/>
      <c r="G66" s="52"/>
      <c r="H66" s="51"/>
      <c r="I66" s="51"/>
      <c r="J66" s="51"/>
      <c r="K66" s="50"/>
      <c r="L66" s="50"/>
      <c r="M66" s="50"/>
      <c r="N66" s="50"/>
    </row>
    <row r="67" spans="1:14" x14ac:dyDescent="0.35">
      <c r="A67" s="53" t="s">
        <v>80</v>
      </c>
      <c r="B67" s="50">
        <f t="shared" si="0"/>
        <v>0</v>
      </c>
      <c r="C67" s="50"/>
      <c r="D67" s="50"/>
      <c r="E67" s="50"/>
      <c r="F67" s="51"/>
      <c r="G67" s="52"/>
      <c r="H67" s="51"/>
      <c r="I67" s="51"/>
      <c r="J67" s="51"/>
      <c r="K67" s="50"/>
      <c r="L67" s="50"/>
      <c r="M67" s="50"/>
      <c r="N67" s="50"/>
    </row>
    <row r="68" spans="1:14" x14ac:dyDescent="0.35">
      <c r="A68" s="53" t="s">
        <v>81</v>
      </c>
      <c r="B68" s="50">
        <f t="shared" si="0"/>
        <v>50</v>
      </c>
      <c r="C68" s="50"/>
      <c r="D68" s="50"/>
      <c r="E68" s="50">
        <v>50</v>
      </c>
      <c r="F68" s="50"/>
      <c r="G68" s="54"/>
      <c r="H68" s="50"/>
      <c r="I68" s="50"/>
      <c r="J68" s="50"/>
      <c r="K68" s="50"/>
      <c r="L68" s="50"/>
      <c r="M68" s="50"/>
      <c r="N68" s="50"/>
    </row>
    <row r="69" spans="1:14" x14ac:dyDescent="0.35">
      <c r="A69" s="49" t="s">
        <v>82</v>
      </c>
      <c r="B69" s="50">
        <f t="shared" si="0"/>
        <v>100</v>
      </c>
      <c r="C69" s="51" t="s">
        <v>77</v>
      </c>
      <c r="D69" s="51"/>
      <c r="E69" s="50"/>
      <c r="F69" s="51"/>
      <c r="G69" s="52"/>
      <c r="H69" s="51"/>
      <c r="I69" s="51">
        <v>20</v>
      </c>
      <c r="J69" s="51">
        <v>20</v>
      </c>
      <c r="K69" s="50"/>
      <c r="L69" s="51">
        <v>20</v>
      </c>
      <c r="M69" s="51">
        <v>20</v>
      </c>
      <c r="N69" s="51">
        <v>20</v>
      </c>
    </row>
    <row r="70" spans="1:14" x14ac:dyDescent="0.35">
      <c r="A70" s="49" t="s">
        <v>83</v>
      </c>
      <c r="B70" s="50">
        <f t="shared" si="0"/>
        <v>80</v>
      </c>
      <c r="C70" s="51"/>
      <c r="D70" s="51"/>
      <c r="E70" s="50">
        <v>20</v>
      </c>
      <c r="F70" s="51"/>
      <c r="G70" s="52">
        <v>20</v>
      </c>
      <c r="H70" s="51"/>
      <c r="I70" s="51"/>
      <c r="J70" s="51">
        <v>40</v>
      </c>
      <c r="K70" s="50"/>
      <c r="L70" s="51"/>
      <c r="M70" s="51"/>
      <c r="N70" s="51"/>
    </row>
    <row r="71" spans="1:14" x14ac:dyDescent="0.35">
      <c r="A71" s="49" t="s">
        <v>84</v>
      </c>
      <c r="B71" s="50">
        <f t="shared" si="0"/>
        <v>210</v>
      </c>
      <c r="C71" s="51">
        <v>30</v>
      </c>
      <c r="D71" s="51">
        <v>40</v>
      </c>
      <c r="E71" s="50">
        <v>20</v>
      </c>
      <c r="F71" s="51"/>
      <c r="G71" s="52">
        <v>80</v>
      </c>
      <c r="H71" s="51">
        <v>40</v>
      </c>
      <c r="I71" s="51"/>
      <c r="J71" s="51"/>
      <c r="K71" s="50"/>
      <c r="L71" s="51"/>
      <c r="M71" s="51"/>
      <c r="N71" s="51"/>
    </row>
    <row r="72" spans="1:14" x14ac:dyDescent="0.35">
      <c r="A72" s="49" t="s">
        <v>85</v>
      </c>
      <c r="B72" s="50"/>
      <c r="C72" s="51"/>
      <c r="D72" s="51"/>
      <c r="E72" s="50"/>
      <c r="F72" s="51"/>
      <c r="G72" s="52"/>
      <c r="H72" s="51"/>
      <c r="I72" s="51"/>
      <c r="J72" s="51"/>
      <c r="K72" s="50"/>
      <c r="L72" s="51"/>
      <c r="M72" s="51"/>
      <c r="N72" s="51">
        <v>20</v>
      </c>
    </row>
    <row r="73" spans="1:14" x14ac:dyDescent="0.35">
      <c r="A73" s="49" t="s">
        <v>86</v>
      </c>
      <c r="B73" s="50">
        <f t="shared" si="0"/>
        <v>0</v>
      </c>
      <c r="C73" s="51"/>
      <c r="D73" s="51"/>
      <c r="E73" s="50"/>
      <c r="F73" s="51"/>
      <c r="G73" s="52"/>
      <c r="H73" s="51"/>
      <c r="I73" s="51"/>
      <c r="J73" s="51"/>
      <c r="K73" s="50"/>
      <c r="L73" s="51"/>
      <c r="M73" s="51"/>
      <c r="N73" s="51"/>
    </row>
    <row r="74" spans="1:14" x14ac:dyDescent="0.35">
      <c r="A74" s="49" t="s">
        <v>87</v>
      </c>
      <c r="B74" s="50">
        <f t="shared" si="0"/>
        <v>0</v>
      </c>
      <c r="C74" s="51"/>
      <c r="D74" s="51"/>
      <c r="E74" s="51"/>
      <c r="F74" s="51"/>
      <c r="G74" s="52"/>
      <c r="H74" s="51"/>
      <c r="I74" s="51"/>
      <c r="J74" s="51"/>
      <c r="K74" s="51"/>
      <c r="L74" s="51"/>
      <c r="M74" s="51"/>
      <c r="N74" s="51"/>
    </row>
    <row r="75" spans="1:14" x14ac:dyDescent="0.35">
      <c r="A75" s="49" t="s">
        <v>88</v>
      </c>
      <c r="B75" s="50">
        <f t="shared" si="0"/>
        <v>20</v>
      </c>
      <c r="C75" s="51"/>
      <c r="D75" s="51"/>
      <c r="E75" s="50"/>
      <c r="F75" s="51"/>
      <c r="G75" s="52"/>
      <c r="H75" s="51"/>
      <c r="I75" s="51"/>
      <c r="J75" s="51"/>
      <c r="K75" s="50"/>
      <c r="L75" s="51">
        <v>20</v>
      </c>
      <c r="M75" s="51"/>
      <c r="N75" s="51"/>
    </row>
    <row r="76" spans="1:14" x14ac:dyDescent="0.35">
      <c r="A76" s="49" t="s">
        <v>89</v>
      </c>
      <c r="B76" s="50">
        <f t="shared" si="0"/>
        <v>30</v>
      </c>
      <c r="C76" s="50"/>
      <c r="D76" s="50"/>
      <c r="E76" s="50"/>
      <c r="F76" s="51"/>
      <c r="G76" s="52"/>
      <c r="H76" s="51"/>
      <c r="I76" s="51"/>
      <c r="J76" s="51"/>
      <c r="K76" s="50"/>
      <c r="L76" s="50"/>
      <c r="M76" s="50">
        <v>30</v>
      </c>
      <c r="N76" s="50"/>
    </row>
    <row r="77" spans="1:14" x14ac:dyDescent="0.35">
      <c r="A77" s="49" t="s">
        <v>90</v>
      </c>
      <c r="B77" s="50">
        <f t="shared" si="0"/>
        <v>70</v>
      </c>
      <c r="C77" s="51"/>
      <c r="D77" s="51">
        <v>50</v>
      </c>
      <c r="E77" s="50"/>
      <c r="F77" s="51">
        <v>20</v>
      </c>
      <c r="G77" s="52"/>
      <c r="H77" s="51"/>
      <c r="I77" s="51"/>
      <c r="J77" s="51"/>
      <c r="K77" s="50"/>
      <c r="L77" s="50"/>
      <c r="M77" s="50"/>
      <c r="N77" s="50"/>
    </row>
    <row r="78" spans="1:14" x14ac:dyDescent="0.35">
      <c r="A78" s="49" t="s">
        <v>91</v>
      </c>
      <c r="B78" s="50">
        <f t="shared" si="0"/>
        <v>180</v>
      </c>
      <c r="C78" s="51">
        <v>25</v>
      </c>
      <c r="D78" s="51"/>
      <c r="E78" s="50"/>
      <c r="F78" s="51"/>
      <c r="G78" s="52"/>
      <c r="H78" s="51"/>
      <c r="I78" s="51"/>
      <c r="J78" s="51">
        <v>80</v>
      </c>
      <c r="K78" s="50"/>
      <c r="L78" s="51">
        <v>40</v>
      </c>
      <c r="M78" s="51"/>
      <c r="N78" s="51">
        <v>35</v>
      </c>
    </row>
    <row r="79" spans="1:14" x14ac:dyDescent="0.35">
      <c r="A79" s="49" t="s">
        <v>92</v>
      </c>
      <c r="B79" s="50">
        <f t="shared" si="0"/>
        <v>150</v>
      </c>
      <c r="C79" s="51"/>
      <c r="D79" s="51"/>
      <c r="E79" s="50">
        <v>100</v>
      </c>
      <c r="F79" s="51"/>
      <c r="G79" s="52">
        <v>50</v>
      </c>
      <c r="H79" s="51"/>
      <c r="I79" s="51"/>
      <c r="J79" s="51"/>
      <c r="K79" s="50"/>
      <c r="L79" s="51"/>
      <c r="M79" s="51"/>
      <c r="N79" s="51"/>
    </row>
    <row r="80" spans="1:14" x14ac:dyDescent="0.35">
      <c r="A80" s="49" t="s">
        <v>93</v>
      </c>
      <c r="B80" s="50"/>
      <c r="C80" s="51"/>
      <c r="D80" s="51">
        <v>75</v>
      </c>
      <c r="E80" s="50"/>
      <c r="F80" s="51">
        <v>50</v>
      </c>
      <c r="G80" s="52"/>
      <c r="H80" s="51"/>
      <c r="I80" s="51"/>
      <c r="J80" s="51"/>
      <c r="K80" s="50"/>
      <c r="L80" s="51"/>
      <c r="M80" s="51">
        <v>40</v>
      </c>
      <c r="N80" s="51"/>
    </row>
    <row r="81" spans="1:14" x14ac:dyDescent="0.35">
      <c r="A81" s="49" t="s">
        <v>94</v>
      </c>
      <c r="B81" s="50"/>
      <c r="C81" s="51">
        <v>20</v>
      </c>
      <c r="D81" s="51">
        <v>20</v>
      </c>
      <c r="E81" s="50"/>
      <c r="F81" s="51"/>
      <c r="G81" s="52"/>
      <c r="H81" s="51"/>
      <c r="I81" s="51"/>
      <c r="J81" s="51"/>
      <c r="K81" s="50"/>
      <c r="L81" s="51"/>
      <c r="M81" s="51"/>
      <c r="N81" s="51"/>
    </row>
    <row r="82" spans="1:14" x14ac:dyDescent="0.35">
      <c r="A82" s="49" t="s">
        <v>95</v>
      </c>
      <c r="B82" s="50">
        <f t="shared" si="0"/>
        <v>0</v>
      </c>
      <c r="C82" s="51"/>
      <c r="D82" s="51"/>
      <c r="E82" s="50"/>
      <c r="F82" s="51"/>
      <c r="G82" s="52"/>
      <c r="H82" s="51"/>
      <c r="I82" s="51"/>
      <c r="J82" s="51"/>
      <c r="K82" s="50"/>
      <c r="L82" s="51"/>
      <c r="M82" s="51"/>
      <c r="N82" s="51"/>
    </row>
    <row r="83" spans="1:14" x14ac:dyDescent="0.35">
      <c r="A83" s="49" t="s">
        <v>96</v>
      </c>
      <c r="B83" s="50">
        <f t="shared" si="0"/>
        <v>154</v>
      </c>
      <c r="C83" s="51"/>
      <c r="D83" s="51">
        <v>99</v>
      </c>
      <c r="E83" s="50"/>
      <c r="F83" s="51"/>
      <c r="G83" s="52"/>
      <c r="H83" s="51">
        <v>25</v>
      </c>
      <c r="I83" s="51"/>
      <c r="J83" s="51"/>
      <c r="K83" s="50"/>
      <c r="L83" s="51"/>
      <c r="M83" s="51">
        <v>30</v>
      </c>
      <c r="N83" s="51"/>
    </row>
    <row r="84" spans="1:14" x14ac:dyDescent="0.35">
      <c r="A84" s="49" t="s">
        <v>97</v>
      </c>
      <c r="B84" s="50">
        <f t="shared" si="0"/>
        <v>0</v>
      </c>
      <c r="C84" s="50"/>
      <c r="D84" s="50"/>
      <c r="E84" s="50"/>
      <c r="F84" s="51"/>
      <c r="G84" s="52"/>
      <c r="H84" s="51"/>
      <c r="I84" s="51"/>
      <c r="J84" s="51"/>
      <c r="K84" s="50"/>
      <c r="L84" s="50"/>
      <c r="M84" s="50"/>
      <c r="N84" s="50"/>
    </row>
    <row r="85" spans="1:14" x14ac:dyDescent="0.35">
      <c r="A85" s="49" t="s">
        <v>98</v>
      </c>
      <c r="B85" s="50">
        <f t="shared" si="0"/>
        <v>70</v>
      </c>
      <c r="C85" s="51"/>
      <c r="D85" s="51"/>
      <c r="E85" s="50"/>
      <c r="F85" s="51"/>
      <c r="G85" s="52"/>
      <c r="H85" s="51"/>
      <c r="I85" s="51"/>
      <c r="J85" s="51">
        <v>20</v>
      </c>
      <c r="K85" s="51">
        <v>20</v>
      </c>
      <c r="L85" s="51"/>
      <c r="M85" s="51">
        <v>30</v>
      </c>
      <c r="N85" s="51"/>
    </row>
    <row r="86" spans="1:14" x14ac:dyDescent="0.35">
      <c r="A86" s="49" t="s">
        <v>99</v>
      </c>
      <c r="B86" s="50">
        <f t="shared" si="0"/>
        <v>71</v>
      </c>
      <c r="C86" s="51">
        <v>20</v>
      </c>
      <c r="D86" s="51">
        <v>11</v>
      </c>
      <c r="E86" s="50">
        <v>20</v>
      </c>
      <c r="F86" s="51"/>
      <c r="G86" s="52">
        <v>20</v>
      </c>
      <c r="H86" s="51"/>
      <c r="I86" s="51"/>
      <c r="J86" s="51"/>
      <c r="K86" s="50"/>
      <c r="L86" s="51"/>
      <c r="M86" s="51"/>
      <c r="N86" s="51"/>
    </row>
    <row r="87" spans="1:14" x14ac:dyDescent="0.35">
      <c r="A87" s="53" t="s">
        <v>100</v>
      </c>
      <c r="B87" s="50">
        <f t="shared" si="0"/>
        <v>0</v>
      </c>
      <c r="C87" s="51"/>
      <c r="D87" s="51"/>
      <c r="E87" s="50"/>
      <c r="F87" s="51"/>
      <c r="G87" s="52"/>
      <c r="H87" s="51"/>
      <c r="I87" s="51"/>
      <c r="J87" s="51"/>
      <c r="K87" s="50"/>
      <c r="L87" s="51"/>
      <c r="M87" s="51"/>
      <c r="N87" s="51"/>
    </row>
    <row r="88" spans="1:14" x14ac:dyDescent="0.35">
      <c r="A88" s="49" t="s">
        <v>101</v>
      </c>
      <c r="B88" s="50">
        <f t="shared" si="0"/>
        <v>100</v>
      </c>
      <c r="C88" s="51"/>
      <c r="D88" s="51"/>
      <c r="E88" s="50"/>
      <c r="F88" s="51"/>
      <c r="G88" s="52"/>
      <c r="H88" s="51"/>
      <c r="I88" s="51"/>
      <c r="J88" s="51"/>
      <c r="K88" s="50">
        <v>30</v>
      </c>
      <c r="L88" s="51">
        <v>30</v>
      </c>
      <c r="M88" s="51"/>
      <c r="N88" s="51">
        <v>40</v>
      </c>
    </row>
    <row r="89" spans="1:14" x14ac:dyDescent="0.35">
      <c r="A89" s="49" t="s">
        <v>102</v>
      </c>
      <c r="B89" s="50">
        <f t="shared" ref="B89:B102" si="2">SUM(C89:N89)</f>
        <v>185</v>
      </c>
      <c r="C89" s="51">
        <v>80</v>
      </c>
      <c r="D89" s="51">
        <v>75</v>
      </c>
      <c r="E89" s="50"/>
      <c r="F89" s="51"/>
      <c r="G89" s="52"/>
      <c r="H89" s="51"/>
      <c r="I89" s="51">
        <v>30</v>
      </c>
      <c r="J89" s="51"/>
      <c r="K89" s="50"/>
      <c r="L89" s="51"/>
      <c r="M89" s="51"/>
      <c r="N89" s="51"/>
    </row>
    <row r="90" spans="1:14" x14ac:dyDescent="0.35">
      <c r="A90" s="49" t="s">
        <v>103</v>
      </c>
      <c r="B90" s="50">
        <f t="shared" si="2"/>
        <v>0</v>
      </c>
      <c r="C90" s="51"/>
      <c r="D90" s="51"/>
      <c r="E90" s="50"/>
      <c r="F90" s="51"/>
      <c r="G90" s="52"/>
      <c r="H90" s="51"/>
      <c r="I90" s="51"/>
      <c r="J90" s="51"/>
      <c r="K90" s="51"/>
      <c r="L90" s="51"/>
      <c r="M90" s="51"/>
      <c r="N90" s="51"/>
    </row>
    <row r="91" spans="1:14" x14ac:dyDescent="0.35">
      <c r="A91" s="53" t="s">
        <v>104</v>
      </c>
      <c r="B91" s="50">
        <f t="shared" si="2"/>
        <v>89</v>
      </c>
      <c r="C91" s="51"/>
      <c r="D91" s="51"/>
      <c r="E91" s="50"/>
      <c r="F91" s="51"/>
      <c r="G91" s="52"/>
      <c r="H91" s="51"/>
      <c r="I91" s="51">
        <v>20</v>
      </c>
      <c r="J91" s="51"/>
      <c r="K91" s="50">
        <v>44</v>
      </c>
      <c r="L91" s="51">
        <v>25</v>
      </c>
      <c r="M91" s="51"/>
      <c r="N91" s="51"/>
    </row>
    <row r="92" spans="1:14" x14ac:dyDescent="0.35">
      <c r="A92" s="49" t="s">
        <v>105</v>
      </c>
      <c r="B92" s="50">
        <f t="shared" si="2"/>
        <v>260</v>
      </c>
      <c r="C92" s="51"/>
      <c r="D92" s="51"/>
      <c r="E92" s="50"/>
      <c r="F92" s="51">
        <v>110</v>
      </c>
      <c r="G92" s="52"/>
      <c r="H92" s="51"/>
      <c r="I92" s="51"/>
      <c r="J92" s="51">
        <v>50</v>
      </c>
      <c r="K92" s="50"/>
      <c r="L92" s="51">
        <v>50</v>
      </c>
      <c r="M92" s="51"/>
      <c r="N92" s="51">
        <v>50</v>
      </c>
    </row>
    <row r="93" spans="1:14" x14ac:dyDescent="0.35">
      <c r="A93" s="49" t="s">
        <v>106</v>
      </c>
      <c r="B93" s="50">
        <f t="shared" si="2"/>
        <v>240</v>
      </c>
      <c r="C93" s="51"/>
      <c r="D93" s="51">
        <v>50</v>
      </c>
      <c r="E93" s="50">
        <v>25</v>
      </c>
      <c r="F93" s="51">
        <v>25</v>
      </c>
      <c r="G93" s="52">
        <v>30</v>
      </c>
      <c r="H93" s="51">
        <v>50</v>
      </c>
      <c r="I93" s="51"/>
      <c r="J93" s="51"/>
      <c r="K93" s="50">
        <v>30</v>
      </c>
      <c r="L93" s="51"/>
      <c r="M93" s="51"/>
      <c r="N93" s="51">
        <v>30</v>
      </c>
    </row>
    <row r="94" spans="1:14" x14ac:dyDescent="0.35">
      <c r="A94" s="49" t="s">
        <v>107</v>
      </c>
      <c r="B94" s="50">
        <f t="shared" si="2"/>
        <v>30</v>
      </c>
      <c r="C94" s="51"/>
      <c r="D94" s="51"/>
      <c r="E94" s="50"/>
      <c r="F94" s="51"/>
      <c r="G94" s="52"/>
      <c r="H94" s="51"/>
      <c r="I94" s="51">
        <v>30</v>
      </c>
      <c r="J94" s="51"/>
      <c r="K94" s="50"/>
      <c r="L94" s="51"/>
      <c r="M94" s="51"/>
      <c r="N94" s="51"/>
    </row>
    <row r="95" spans="1:14" x14ac:dyDescent="0.35">
      <c r="A95" s="49" t="s">
        <v>108</v>
      </c>
      <c r="B95" s="50">
        <f t="shared" si="2"/>
        <v>0</v>
      </c>
      <c r="C95" s="50"/>
      <c r="D95" s="50"/>
      <c r="E95" s="50"/>
      <c r="F95" s="50"/>
      <c r="G95" s="54"/>
      <c r="H95" s="50"/>
      <c r="I95" s="50"/>
      <c r="J95" s="50"/>
      <c r="K95" s="50"/>
      <c r="L95" s="50"/>
      <c r="M95" s="50"/>
      <c r="N95" s="50"/>
    </row>
    <row r="96" spans="1:14" x14ac:dyDescent="0.35">
      <c r="A96" s="53" t="s">
        <v>109</v>
      </c>
      <c r="B96" s="50">
        <f t="shared" si="2"/>
        <v>0</v>
      </c>
      <c r="C96" s="50"/>
      <c r="D96" s="50"/>
      <c r="E96" s="50"/>
      <c r="F96" s="50"/>
      <c r="G96" s="54"/>
      <c r="H96" s="50"/>
      <c r="I96" s="50"/>
      <c r="J96" s="50"/>
      <c r="K96" s="50"/>
      <c r="L96" s="50"/>
      <c r="M96" s="50"/>
      <c r="N96" s="50"/>
    </row>
    <row r="97" spans="1:14" x14ac:dyDescent="0.35">
      <c r="A97" s="53" t="s">
        <v>110</v>
      </c>
      <c r="B97" s="50">
        <f t="shared" si="2"/>
        <v>0</v>
      </c>
      <c r="C97" s="51"/>
      <c r="D97" s="51"/>
      <c r="E97" s="50"/>
      <c r="F97" s="51"/>
      <c r="G97" s="52"/>
      <c r="H97" s="51"/>
      <c r="I97" s="51"/>
      <c r="J97" s="51"/>
      <c r="K97" s="51"/>
      <c r="L97" s="51"/>
      <c r="M97" s="51"/>
      <c r="N97" s="51"/>
    </row>
    <row r="98" spans="1:14" x14ac:dyDescent="0.35">
      <c r="A98" s="49" t="s">
        <v>111</v>
      </c>
      <c r="B98" s="50">
        <f t="shared" si="2"/>
        <v>0</v>
      </c>
      <c r="C98" s="51"/>
      <c r="D98" s="51"/>
      <c r="E98" s="50"/>
      <c r="F98" s="51"/>
      <c r="G98" s="52"/>
      <c r="H98" s="51"/>
      <c r="I98" s="51"/>
      <c r="J98" s="51"/>
      <c r="K98" s="51"/>
      <c r="L98" s="51"/>
      <c r="M98" s="51"/>
      <c r="N98" s="51"/>
    </row>
    <row r="99" spans="1:14" x14ac:dyDescent="0.35">
      <c r="A99" s="49" t="s">
        <v>112</v>
      </c>
      <c r="B99" s="50">
        <f t="shared" si="2"/>
        <v>0</v>
      </c>
      <c r="C99" s="51"/>
      <c r="D99" s="51"/>
      <c r="E99" s="50"/>
      <c r="F99" s="51"/>
      <c r="G99" s="52"/>
      <c r="H99" s="51"/>
      <c r="I99" s="51"/>
      <c r="J99" s="51"/>
      <c r="K99" s="51"/>
      <c r="L99" s="51"/>
      <c r="M99" s="51"/>
      <c r="N99" s="51"/>
    </row>
    <row r="100" spans="1:14" x14ac:dyDescent="0.35">
      <c r="A100" s="53" t="s">
        <v>113</v>
      </c>
      <c r="B100" s="50">
        <f t="shared" si="2"/>
        <v>70</v>
      </c>
      <c r="C100" s="51"/>
      <c r="D100" s="51"/>
      <c r="E100" s="50"/>
      <c r="F100" s="51"/>
      <c r="G100" s="52"/>
      <c r="H100" s="51"/>
      <c r="I100" s="51"/>
      <c r="J100" s="51"/>
      <c r="K100" s="51"/>
      <c r="L100" s="51">
        <v>70</v>
      </c>
      <c r="M100" s="51"/>
      <c r="N100" s="51"/>
    </row>
    <row r="101" spans="1:14" x14ac:dyDescent="0.35">
      <c r="A101" s="53" t="s">
        <v>114</v>
      </c>
      <c r="B101" s="50">
        <f t="shared" si="2"/>
        <v>50</v>
      </c>
      <c r="C101" s="51"/>
      <c r="D101" s="51"/>
      <c r="E101" s="50"/>
      <c r="F101" s="51"/>
      <c r="G101" s="52"/>
      <c r="H101" s="51"/>
      <c r="I101" s="51">
        <v>50</v>
      </c>
      <c r="J101" s="51"/>
      <c r="K101" s="51"/>
      <c r="L101" s="51"/>
      <c r="M101" s="51"/>
      <c r="N101" s="51"/>
    </row>
    <row r="102" spans="1:14" x14ac:dyDescent="0.35">
      <c r="A102" s="53" t="s">
        <v>77</v>
      </c>
      <c r="B102" s="50">
        <f t="shared" si="2"/>
        <v>0</v>
      </c>
      <c r="C102" s="51"/>
      <c r="D102" s="51">
        <v>0</v>
      </c>
      <c r="E102" s="50">
        <v>0</v>
      </c>
      <c r="F102" s="51">
        <v>0</v>
      </c>
      <c r="G102" s="52"/>
      <c r="H102" s="51"/>
      <c r="I102" s="51"/>
      <c r="J102" s="51"/>
      <c r="K102" s="51"/>
      <c r="L102" s="51"/>
      <c r="M102" s="51"/>
      <c r="N102" s="51"/>
    </row>
    <row r="103" spans="1:14" x14ac:dyDescent="0.35">
      <c r="A103" s="48" t="s">
        <v>115</v>
      </c>
      <c r="B103" s="50" t="s">
        <v>77</v>
      </c>
      <c r="C103" s="51"/>
      <c r="D103" s="51">
        <v>0</v>
      </c>
      <c r="E103" s="50">
        <v>0</v>
      </c>
      <c r="F103" s="51">
        <v>0</v>
      </c>
      <c r="G103" s="52">
        <v>0</v>
      </c>
      <c r="H103" s="51">
        <v>0</v>
      </c>
      <c r="I103" s="51">
        <v>0</v>
      </c>
      <c r="J103" s="51"/>
      <c r="K103" s="51">
        <v>0</v>
      </c>
      <c r="L103" s="51">
        <v>0</v>
      </c>
      <c r="M103" s="51">
        <v>0</v>
      </c>
      <c r="N103" s="51">
        <v>0</v>
      </c>
    </row>
    <row r="104" spans="1:14" x14ac:dyDescent="0.35">
      <c r="A104" s="55"/>
      <c r="B104" s="56">
        <f>SUM(B2:B103)</f>
        <v>13060.8</v>
      </c>
      <c r="C104" s="57">
        <f>SUM(C2:C102)</f>
        <v>933</v>
      </c>
      <c r="D104" s="57">
        <f t="shared" ref="D104:N104" si="3">SUM(D2:D101)</f>
        <v>1260</v>
      </c>
      <c r="E104" s="57">
        <f t="shared" si="3"/>
        <v>639</v>
      </c>
      <c r="F104" s="57">
        <f t="shared" si="3"/>
        <v>2575</v>
      </c>
      <c r="G104" s="58">
        <f>SUM(G2:G102)</f>
        <v>720</v>
      </c>
      <c r="H104" s="57">
        <f t="shared" si="3"/>
        <v>1385</v>
      </c>
      <c r="I104" s="57">
        <f t="shared" si="3"/>
        <v>760</v>
      </c>
      <c r="J104" s="57">
        <f t="shared" si="3"/>
        <v>804</v>
      </c>
      <c r="K104" s="57">
        <f t="shared" si="3"/>
        <v>544</v>
      </c>
      <c r="L104" s="57">
        <f t="shared" si="3"/>
        <v>974.75</v>
      </c>
      <c r="M104" s="57">
        <f t="shared" si="3"/>
        <v>1075.05</v>
      </c>
      <c r="N104" s="57">
        <f t="shared" si="3"/>
        <v>1916</v>
      </c>
    </row>
  </sheetData>
  <pageMargins left="0.25" right="0.25" top="0.25" bottom="0.25" header="0.3" footer="0.3"/>
  <pageSetup scale="6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N89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A1048576"/>
    </sheetView>
  </sheetViews>
  <sheetFormatPr defaultColWidth="8.81640625" defaultRowHeight="14.5" x14ac:dyDescent="0.35"/>
  <cols>
    <col min="1" max="1" width="50.7265625" customWidth="1"/>
    <col min="2" max="2" width="14.26953125" bestFit="1" customWidth="1"/>
    <col min="3" max="4" width="11.453125" bestFit="1" customWidth="1"/>
    <col min="5" max="5" width="11" bestFit="1" customWidth="1"/>
    <col min="6" max="6" width="12.81640625" bestFit="1" customWidth="1"/>
    <col min="7" max="7" width="11" bestFit="1" customWidth="1"/>
    <col min="8" max="8" width="11.453125" bestFit="1" customWidth="1"/>
    <col min="9" max="9" width="11.54296875" bestFit="1" customWidth="1"/>
    <col min="10" max="10" width="11" bestFit="1" customWidth="1"/>
    <col min="11" max="11" width="11.1796875" bestFit="1" customWidth="1"/>
    <col min="12" max="12" width="11" bestFit="1" customWidth="1"/>
    <col min="13" max="13" width="11.453125" bestFit="1" customWidth="1"/>
    <col min="14" max="14" width="12.81640625" bestFit="1" customWidth="1"/>
  </cols>
  <sheetData>
    <row r="1" spans="1:14" x14ac:dyDescent="0.35">
      <c r="A1" s="59" t="s">
        <v>116</v>
      </c>
      <c r="B1" s="60" t="s">
        <v>1</v>
      </c>
      <c r="C1" s="59" t="s">
        <v>2</v>
      </c>
      <c r="D1" s="59" t="s">
        <v>3</v>
      </c>
      <c r="E1" s="59" t="s">
        <v>4</v>
      </c>
      <c r="F1" s="59" t="s">
        <v>5</v>
      </c>
      <c r="G1" s="61" t="s">
        <v>6</v>
      </c>
      <c r="H1" s="59" t="s">
        <v>7</v>
      </c>
      <c r="I1" s="59" t="s">
        <v>8</v>
      </c>
      <c r="J1" s="59" t="s">
        <v>9</v>
      </c>
      <c r="K1" s="59" t="s">
        <v>10</v>
      </c>
      <c r="L1" s="59" t="s">
        <v>11</v>
      </c>
      <c r="M1" s="59" t="s">
        <v>12</v>
      </c>
      <c r="N1" s="59" t="s">
        <v>13</v>
      </c>
    </row>
    <row r="2" spans="1:14" x14ac:dyDescent="0.35">
      <c r="A2" s="49" t="s">
        <v>117</v>
      </c>
      <c r="B2" s="50">
        <f>SUM(C2:N2)</f>
        <v>135</v>
      </c>
      <c r="C2" s="51"/>
      <c r="D2" s="51"/>
      <c r="E2" s="50"/>
      <c r="F2" s="51"/>
      <c r="G2" s="52"/>
      <c r="H2" s="51">
        <v>35</v>
      </c>
      <c r="I2" s="51"/>
      <c r="J2" s="51"/>
      <c r="K2" s="50"/>
      <c r="L2" s="51">
        <v>100</v>
      </c>
      <c r="M2" s="51"/>
      <c r="N2" s="51"/>
    </row>
    <row r="3" spans="1:14" x14ac:dyDescent="0.35">
      <c r="A3" s="49" t="s">
        <v>15</v>
      </c>
      <c r="B3" s="50">
        <f t="shared" ref="B3:B66" si="0">SUM(C3:N3)</f>
        <v>10</v>
      </c>
      <c r="C3" s="51"/>
      <c r="D3" s="51"/>
      <c r="E3" s="50"/>
      <c r="F3" s="51"/>
      <c r="G3" s="52"/>
      <c r="H3" s="51"/>
      <c r="I3" s="51"/>
      <c r="J3" s="51">
        <v>10</v>
      </c>
      <c r="K3" s="50"/>
      <c r="L3" s="51"/>
      <c r="M3" s="51"/>
      <c r="N3" s="51"/>
    </row>
    <row r="4" spans="1:14" x14ac:dyDescent="0.35">
      <c r="A4" s="49" t="s">
        <v>118</v>
      </c>
      <c r="B4" s="50">
        <f t="shared" si="0"/>
        <v>30</v>
      </c>
      <c r="C4" s="51"/>
      <c r="D4" s="51"/>
      <c r="E4" s="50"/>
      <c r="F4" s="51"/>
      <c r="G4" s="52"/>
      <c r="H4" s="51"/>
      <c r="I4" s="51"/>
      <c r="J4" s="51"/>
      <c r="K4" s="50"/>
      <c r="L4" s="51">
        <v>30</v>
      </c>
      <c r="M4" s="51"/>
      <c r="N4" s="51"/>
    </row>
    <row r="5" spans="1:14" x14ac:dyDescent="0.35">
      <c r="A5" s="49" t="s">
        <v>16</v>
      </c>
      <c r="B5" s="50">
        <f t="shared" si="0"/>
        <v>340</v>
      </c>
      <c r="C5" s="51"/>
      <c r="D5" s="51"/>
      <c r="E5" s="50"/>
      <c r="F5" s="51"/>
      <c r="G5" s="52"/>
      <c r="H5" s="51">
        <v>20</v>
      </c>
      <c r="I5" s="51">
        <v>40</v>
      </c>
      <c r="J5" s="51">
        <v>50</v>
      </c>
      <c r="K5" s="50">
        <v>50</v>
      </c>
      <c r="L5" s="51"/>
      <c r="M5" s="51">
        <v>100</v>
      </c>
      <c r="N5" s="51">
        <v>80</v>
      </c>
    </row>
    <row r="6" spans="1:14" x14ac:dyDescent="0.35">
      <c r="A6" s="53" t="s">
        <v>119</v>
      </c>
      <c r="B6" s="50">
        <f t="shared" si="0"/>
        <v>0</v>
      </c>
      <c r="C6" s="50"/>
      <c r="D6" s="51"/>
      <c r="E6" s="50"/>
      <c r="F6" s="51"/>
      <c r="G6" s="52"/>
      <c r="H6" s="51"/>
      <c r="I6" s="51"/>
      <c r="J6" s="51"/>
      <c r="K6" s="50"/>
      <c r="L6" s="51"/>
      <c r="M6" s="51"/>
      <c r="N6" s="51"/>
    </row>
    <row r="7" spans="1:14" x14ac:dyDescent="0.35">
      <c r="A7" s="53" t="s">
        <v>17</v>
      </c>
      <c r="B7" s="50">
        <f t="shared" si="0"/>
        <v>210.64</v>
      </c>
      <c r="C7" s="51">
        <v>30</v>
      </c>
      <c r="D7" s="51">
        <v>26</v>
      </c>
      <c r="E7" s="50">
        <v>30</v>
      </c>
      <c r="F7" s="51">
        <v>34.64</v>
      </c>
      <c r="G7" s="52"/>
      <c r="H7" s="51">
        <v>30</v>
      </c>
      <c r="I7" s="51"/>
      <c r="J7" s="51"/>
      <c r="K7" s="50"/>
      <c r="L7" s="51"/>
      <c r="M7" s="51">
        <v>60</v>
      </c>
      <c r="N7" s="51"/>
    </row>
    <row r="8" spans="1:14" x14ac:dyDescent="0.35">
      <c r="A8" s="53" t="s">
        <v>18</v>
      </c>
      <c r="B8" s="50">
        <f t="shared" si="0"/>
        <v>963</v>
      </c>
      <c r="C8" s="50">
        <v>164</v>
      </c>
      <c r="D8" s="51">
        <v>100</v>
      </c>
      <c r="E8" s="50">
        <v>100</v>
      </c>
      <c r="F8" s="51">
        <v>73</v>
      </c>
      <c r="G8" s="52"/>
      <c r="H8" s="51">
        <v>250</v>
      </c>
      <c r="I8" s="51">
        <v>50</v>
      </c>
      <c r="J8" s="51">
        <v>46</v>
      </c>
      <c r="K8" s="50">
        <v>50</v>
      </c>
      <c r="L8" s="51"/>
      <c r="M8" s="51">
        <v>130</v>
      </c>
      <c r="N8" s="51"/>
    </row>
    <row r="9" spans="1:14" x14ac:dyDescent="0.35">
      <c r="A9" s="53" t="s">
        <v>120</v>
      </c>
      <c r="B9" s="50">
        <f t="shared" si="0"/>
        <v>0</v>
      </c>
      <c r="C9" s="50"/>
      <c r="D9" s="51"/>
      <c r="E9" s="50"/>
      <c r="F9" s="51"/>
      <c r="G9" s="52"/>
      <c r="H9" s="51"/>
      <c r="I9" s="51"/>
      <c r="J9" s="51"/>
      <c r="K9" s="50"/>
      <c r="L9" s="51"/>
      <c r="M9" s="51"/>
      <c r="N9" s="51"/>
    </row>
    <row r="10" spans="1:14" x14ac:dyDescent="0.35">
      <c r="A10" s="53" t="s">
        <v>19</v>
      </c>
      <c r="B10" s="50">
        <f t="shared" si="0"/>
        <v>0</v>
      </c>
      <c r="C10" s="50"/>
      <c r="D10" s="51"/>
      <c r="E10" s="50"/>
      <c r="F10" s="51"/>
      <c r="G10" s="52"/>
      <c r="H10" s="51"/>
      <c r="I10" s="51"/>
      <c r="J10" s="51"/>
      <c r="K10" s="50"/>
      <c r="L10" s="51"/>
      <c r="M10" s="51"/>
      <c r="N10" s="51"/>
    </row>
    <row r="11" spans="1:14" x14ac:dyDescent="0.35">
      <c r="A11" s="53" t="s">
        <v>121</v>
      </c>
      <c r="B11" s="50">
        <f t="shared" si="0"/>
        <v>105</v>
      </c>
      <c r="C11" s="50"/>
      <c r="D11" s="51">
        <v>30</v>
      </c>
      <c r="E11" s="50"/>
      <c r="F11" s="51"/>
      <c r="G11" s="52"/>
      <c r="H11" s="51"/>
      <c r="I11" s="51"/>
      <c r="J11" s="51"/>
      <c r="K11" s="50"/>
      <c r="L11" s="51"/>
      <c r="M11" s="51"/>
      <c r="N11" s="51">
        <v>75</v>
      </c>
    </row>
    <row r="12" spans="1:14" x14ac:dyDescent="0.35">
      <c r="A12" s="53" t="s">
        <v>122</v>
      </c>
      <c r="B12" s="50">
        <f t="shared" si="0"/>
        <v>80</v>
      </c>
      <c r="C12" s="50">
        <v>40</v>
      </c>
      <c r="D12" s="51"/>
      <c r="E12" s="50"/>
      <c r="F12" s="51"/>
      <c r="G12" s="52"/>
      <c r="H12" s="51"/>
      <c r="I12" s="51">
        <v>40</v>
      </c>
      <c r="J12" s="51"/>
      <c r="K12" s="50"/>
      <c r="L12" s="51"/>
      <c r="M12" s="51"/>
      <c r="N12" s="51"/>
    </row>
    <row r="13" spans="1:14" x14ac:dyDescent="0.35">
      <c r="A13" s="49" t="s">
        <v>26</v>
      </c>
      <c r="B13" s="50">
        <f t="shared" si="0"/>
        <v>325</v>
      </c>
      <c r="C13" s="50">
        <v>25</v>
      </c>
      <c r="D13" s="51"/>
      <c r="E13" s="50">
        <v>20</v>
      </c>
      <c r="F13" s="51">
        <v>50</v>
      </c>
      <c r="G13" s="52">
        <v>40</v>
      </c>
      <c r="H13" s="51">
        <v>50</v>
      </c>
      <c r="I13" s="51">
        <v>40</v>
      </c>
      <c r="J13" s="51">
        <v>50</v>
      </c>
      <c r="K13" s="50"/>
      <c r="L13" s="51"/>
      <c r="M13" s="51">
        <v>50</v>
      </c>
      <c r="N13" s="51"/>
    </row>
    <row r="14" spans="1:14" x14ac:dyDescent="0.35">
      <c r="A14" s="49" t="s">
        <v>29</v>
      </c>
      <c r="B14" s="50">
        <f t="shared" si="0"/>
        <v>175</v>
      </c>
      <c r="C14" s="50">
        <v>50</v>
      </c>
      <c r="D14" s="51"/>
      <c r="E14" s="50"/>
      <c r="F14" s="51">
        <v>75</v>
      </c>
      <c r="G14" s="52"/>
      <c r="H14" s="51"/>
      <c r="I14" s="51"/>
      <c r="J14" s="51">
        <v>50</v>
      </c>
      <c r="K14" s="50"/>
      <c r="L14" s="51"/>
      <c r="M14" s="51"/>
      <c r="N14" s="51"/>
    </row>
    <row r="15" spans="1:14" x14ac:dyDescent="0.35">
      <c r="A15" s="53" t="s">
        <v>123</v>
      </c>
      <c r="B15" s="50">
        <f t="shared" si="0"/>
        <v>0</v>
      </c>
      <c r="C15" s="50"/>
      <c r="D15" s="51"/>
      <c r="E15" s="50"/>
      <c r="F15" s="51"/>
      <c r="G15" s="52"/>
      <c r="H15" s="51"/>
      <c r="I15" s="51"/>
      <c r="J15" s="51"/>
      <c r="K15" s="50"/>
      <c r="L15" s="51"/>
      <c r="M15" s="51"/>
      <c r="N15" s="51"/>
    </row>
    <row r="16" spans="1:14" x14ac:dyDescent="0.35">
      <c r="A16" s="49" t="s">
        <v>27</v>
      </c>
      <c r="B16" s="50">
        <f t="shared" si="0"/>
        <v>96</v>
      </c>
      <c r="C16" s="50"/>
      <c r="D16" s="51"/>
      <c r="E16" s="50">
        <v>56</v>
      </c>
      <c r="F16" s="51"/>
      <c r="G16" s="52"/>
      <c r="H16" s="51"/>
      <c r="I16" s="51"/>
      <c r="J16" s="51"/>
      <c r="K16" s="50"/>
      <c r="L16" s="51"/>
      <c r="M16" s="51">
        <v>40</v>
      </c>
      <c r="N16" s="51"/>
    </row>
    <row r="17" spans="1:14" x14ac:dyDescent="0.35">
      <c r="A17" s="49" t="s">
        <v>28</v>
      </c>
      <c r="B17" s="50">
        <f t="shared" si="0"/>
        <v>75</v>
      </c>
      <c r="C17" s="50"/>
      <c r="D17" s="51"/>
      <c r="E17" s="50">
        <v>25</v>
      </c>
      <c r="F17" s="51"/>
      <c r="G17" s="52">
        <v>25</v>
      </c>
      <c r="H17" s="51">
        <v>25</v>
      </c>
      <c r="I17" s="51"/>
      <c r="J17" s="51"/>
      <c r="K17" s="50"/>
      <c r="L17" s="51"/>
      <c r="M17" s="51"/>
      <c r="N17" s="51"/>
    </row>
    <row r="18" spans="1:14" x14ac:dyDescent="0.35">
      <c r="A18" s="49" t="s">
        <v>31</v>
      </c>
      <c r="B18" s="50">
        <f t="shared" si="0"/>
        <v>324</v>
      </c>
      <c r="C18" s="50">
        <v>10</v>
      </c>
      <c r="D18" s="51"/>
      <c r="E18" s="50">
        <v>10</v>
      </c>
      <c r="F18" s="51">
        <v>20</v>
      </c>
      <c r="G18" s="52">
        <v>10</v>
      </c>
      <c r="H18" s="51">
        <v>10</v>
      </c>
      <c r="I18" s="51">
        <v>36</v>
      </c>
      <c r="J18" s="51">
        <v>10</v>
      </c>
      <c r="K18" s="50">
        <v>10</v>
      </c>
      <c r="L18" s="51">
        <v>10</v>
      </c>
      <c r="M18" s="51">
        <v>198</v>
      </c>
      <c r="N18" s="51"/>
    </row>
    <row r="19" spans="1:14" x14ac:dyDescent="0.35">
      <c r="A19" s="49" t="s">
        <v>32</v>
      </c>
      <c r="B19" s="50">
        <f t="shared" si="0"/>
        <v>0</v>
      </c>
      <c r="C19" s="50"/>
      <c r="D19" s="51"/>
      <c r="E19" s="50"/>
      <c r="F19" s="51"/>
      <c r="G19" s="52"/>
      <c r="H19" s="51"/>
      <c r="I19" s="51"/>
      <c r="J19" s="51"/>
      <c r="K19" s="50"/>
      <c r="L19" s="51"/>
      <c r="M19" s="51"/>
      <c r="N19" s="51"/>
    </row>
    <row r="20" spans="1:14" x14ac:dyDescent="0.35">
      <c r="A20" s="49" t="s">
        <v>33</v>
      </c>
      <c r="B20" s="50">
        <f t="shared" si="0"/>
        <v>650</v>
      </c>
      <c r="C20" s="50">
        <v>100</v>
      </c>
      <c r="D20" s="51">
        <v>75</v>
      </c>
      <c r="E20" s="50"/>
      <c r="F20" s="51">
        <v>75</v>
      </c>
      <c r="G20" s="52">
        <v>150</v>
      </c>
      <c r="H20" s="51">
        <v>75</v>
      </c>
      <c r="I20" s="51"/>
      <c r="J20" s="51"/>
      <c r="K20" s="50">
        <v>75</v>
      </c>
      <c r="L20" s="51"/>
      <c r="M20" s="51">
        <v>100</v>
      </c>
      <c r="N20" s="51"/>
    </row>
    <row r="21" spans="1:14" x14ac:dyDescent="0.35">
      <c r="A21" s="53" t="s">
        <v>34</v>
      </c>
      <c r="B21" s="50">
        <f t="shared" si="0"/>
        <v>115</v>
      </c>
      <c r="C21" s="50"/>
      <c r="D21" s="51"/>
      <c r="E21" s="50"/>
      <c r="F21" s="51">
        <v>35</v>
      </c>
      <c r="G21" s="52"/>
      <c r="H21" s="51"/>
      <c r="I21" s="51"/>
      <c r="J21" s="51"/>
      <c r="K21" s="50"/>
      <c r="L21" s="51"/>
      <c r="M21" s="51"/>
      <c r="N21" s="51">
        <v>80</v>
      </c>
    </row>
    <row r="22" spans="1:14" x14ac:dyDescent="0.35">
      <c r="A22" s="53" t="s">
        <v>124</v>
      </c>
      <c r="B22" s="50">
        <f t="shared" si="0"/>
        <v>0</v>
      </c>
      <c r="C22" s="50"/>
      <c r="D22" s="51"/>
      <c r="E22" s="50"/>
      <c r="F22" s="51"/>
      <c r="G22" s="52"/>
      <c r="H22" s="51"/>
      <c r="I22" s="51"/>
      <c r="J22" s="51"/>
      <c r="K22" s="50"/>
      <c r="L22" s="51"/>
      <c r="M22" s="51"/>
      <c r="N22" s="51"/>
    </row>
    <row r="23" spans="1:14" x14ac:dyDescent="0.35">
      <c r="A23" s="53" t="s">
        <v>35</v>
      </c>
      <c r="B23" s="50">
        <f t="shared" si="0"/>
        <v>775</v>
      </c>
      <c r="C23" s="50">
        <v>100</v>
      </c>
      <c r="D23" s="51"/>
      <c r="E23" s="50">
        <v>125</v>
      </c>
      <c r="F23" s="51">
        <v>100</v>
      </c>
      <c r="G23" s="52"/>
      <c r="H23" s="51">
        <v>150</v>
      </c>
      <c r="I23" s="51"/>
      <c r="J23" s="51"/>
      <c r="K23" s="50">
        <v>100</v>
      </c>
      <c r="L23" s="51">
        <v>100</v>
      </c>
      <c r="M23" s="51"/>
      <c r="N23" s="51">
        <v>100</v>
      </c>
    </row>
    <row r="24" spans="1:14" x14ac:dyDescent="0.35">
      <c r="A24" s="53" t="s">
        <v>36</v>
      </c>
      <c r="B24" s="50">
        <f t="shared" si="0"/>
        <v>70</v>
      </c>
      <c r="C24" s="50"/>
      <c r="D24" s="51"/>
      <c r="E24" s="50">
        <v>25</v>
      </c>
      <c r="F24" s="51"/>
      <c r="G24" s="52"/>
      <c r="H24" s="51"/>
      <c r="I24" s="51"/>
      <c r="J24" s="51"/>
      <c r="K24" s="50"/>
      <c r="L24" s="51"/>
      <c r="M24" s="51"/>
      <c r="N24" s="51">
        <v>45</v>
      </c>
    </row>
    <row r="25" spans="1:14" x14ac:dyDescent="0.35">
      <c r="A25" s="53" t="s">
        <v>38</v>
      </c>
      <c r="B25" s="50">
        <f t="shared" si="0"/>
        <v>215</v>
      </c>
      <c r="C25" s="50"/>
      <c r="D25" s="51">
        <v>20</v>
      </c>
      <c r="E25" s="50">
        <v>25</v>
      </c>
      <c r="F25" s="51">
        <v>20</v>
      </c>
      <c r="G25" s="52">
        <v>30</v>
      </c>
      <c r="H25" s="51">
        <v>25</v>
      </c>
      <c r="I25" s="51">
        <v>25</v>
      </c>
      <c r="J25" s="51">
        <v>25</v>
      </c>
      <c r="K25" s="50"/>
      <c r="L25" s="51">
        <v>20</v>
      </c>
      <c r="M25" s="51"/>
      <c r="N25" s="51">
        <v>25</v>
      </c>
    </row>
    <row r="26" spans="1:14" x14ac:dyDescent="0.35">
      <c r="A26" s="53" t="s">
        <v>37</v>
      </c>
      <c r="B26" s="50">
        <f t="shared" si="0"/>
        <v>0</v>
      </c>
      <c r="C26" s="50"/>
      <c r="D26" s="51"/>
      <c r="E26" s="50"/>
      <c r="F26" s="51"/>
      <c r="G26" s="52"/>
      <c r="H26" s="51"/>
      <c r="I26" s="51"/>
      <c r="J26" s="51"/>
      <c r="K26" s="50"/>
      <c r="L26" s="51"/>
      <c r="M26" s="51"/>
      <c r="N26" s="51"/>
    </row>
    <row r="27" spans="1:14" x14ac:dyDescent="0.35">
      <c r="A27" s="53" t="s">
        <v>39</v>
      </c>
      <c r="B27" s="50">
        <f t="shared" si="0"/>
        <v>0</v>
      </c>
      <c r="C27" s="50"/>
      <c r="D27" s="51"/>
      <c r="E27" s="50"/>
      <c r="F27" s="51"/>
      <c r="G27" s="52"/>
      <c r="H27" s="51"/>
      <c r="I27" s="51"/>
      <c r="J27" s="51"/>
      <c r="K27" s="50"/>
      <c r="L27" s="51"/>
      <c r="M27" s="51"/>
      <c r="N27" s="51"/>
    </row>
    <row r="28" spans="1:14" x14ac:dyDescent="0.35">
      <c r="A28" s="53" t="s">
        <v>41</v>
      </c>
      <c r="B28" s="50">
        <f t="shared" si="0"/>
        <v>0</v>
      </c>
      <c r="C28" s="50"/>
      <c r="D28" s="51"/>
      <c r="E28" s="50"/>
      <c r="F28" s="51"/>
      <c r="G28" s="52"/>
      <c r="H28" s="51"/>
      <c r="I28" s="51"/>
      <c r="J28" s="51"/>
      <c r="K28" s="50"/>
      <c r="L28" s="51"/>
      <c r="M28" s="51"/>
      <c r="N28" s="51"/>
    </row>
    <row r="29" spans="1:14" x14ac:dyDescent="0.35">
      <c r="A29" s="53" t="s">
        <v>125</v>
      </c>
      <c r="B29" s="50">
        <f t="shared" si="0"/>
        <v>0</v>
      </c>
      <c r="C29" s="50"/>
      <c r="D29" s="51"/>
      <c r="E29" s="50"/>
      <c r="F29" s="51"/>
      <c r="G29" s="52"/>
      <c r="H29" s="51"/>
      <c r="I29" s="51"/>
      <c r="J29" s="51"/>
      <c r="K29" s="50"/>
      <c r="L29" s="51"/>
      <c r="M29" s="51"/>
      <c r="N29" s="51"/>
    </row>
    <row r="30" spans="1:14" x14ac:dyDescent="0.35">
      <c r="A30" s="53" t="s">
        <v>40</v>
      </c>
      <c r="B30" s="50">
        <f t="shared" si="0"/>
        <v>35</v>
      </c>
      <c r="C30" s="50">
        <v>15</v>
      </c>
      <c r="D30" s="51"/>
      <c r="E30" s="50">
        <v>20</v>
      </c>
      <c r="F30" s="51"/>
      <c r="G30" s="52"/>
      <c r="H30" s="51"/>
      <c r="I30" s="51"/>
      <c r="J30" s="51"/>
      <c r="K30" s="50"/>
      <c r="L30" s="51"/>
      <c r="M30" s="51"/>
      <c r="N30" s="51"/>
    </row>
    <row r="31" spans="1:14" x14ac:dyDescent="0.35">
      <c r="A31" s="49" t="s">
        <v>42</v>
      </c>
      <c r="B31" s="50">
        <f t="shared" si="0"/>
        <v>286</v>
      </c>
      <c r="C31" s="50">
        <v>40</v>
      </c>
      <c r="D31" s="51">
        <v>40</v>
      </c>
      <c r="E31" s="50">
        <v>40</v>
      </c>
      <c r="F31" s="51"/>
      <c r="G31" s="52"/>
      <c r="H31" s="51">
        <v>40</v>
      </c>
      <c r="I31" s="51"/>
      <c r="J31" s="51"/>
      <c r="K31" s="50"/>
      <c r="L31" s="51">
        <v>126</v>
      </c>
      <c r="M31" s="51"/>
      <c r="N31" s="51"/>
    </row>
    <row r="32" spans="1:14" x14ac:dyDescent="0.35">
      <c r="A32" s="49" t="s">
        <v>43</v>
      </c>
      <c r="B32" s="50">
        <f t="shared" si="0"/>
        <v>90</v>
      </c>
      <c r="C32" s="50"/>
      <c r="D32" s="51"/>
      <c r="E32" s="50"/>
      <c r="F32" s="51"/>
      <c r="G32" s="52"/>
      <c r="H32" s="51"/>
      <c r="I32" s="51"/>
      <c r="J32" s="51"/>
      <c r="K32" s="50"/>
      <c r="L32" s="51">
        <v>30</v>
      </c>
      <c r="M32" s="51">
        <v>30</v>
      </c>
      <c r="N32" s="51">
        <v>30</v>
      </c>
    </row>
    <row r="33" spans="1:14" x14ac:dyDescent="0.35">
      <c r="A33" s="49" t="s">
        <v>45</v>
      </c>
      <c r="B33" s="50">
        <f t="shared" si="0"/>
        <v>565</v>
      </c>
      <c r="C33" s="50">
        <v>80</v>
      </c>
      <c r="D33" s="51">
        <v>75</v>
      </c>
      <c r="E33" s="50">
        <v>50</v>
      </c>
      <c r="F33" s="51">
        <v>65</v>
      </c>
      <c r="G33" s="52">
        <v>50</v>
      </c>
      <c r="H33" s="51"/>
      <c r="I33" s="51"/>
      <c r="J33" s="51">
        <v>95</v>
      </c>
      <c r="K33" s="50">
        <v>50</v>
      </c>
      <c r="L33" s="51"/>
      <c r="M33" s="51">
        <v>100</v>
      </c>
      <c r="N33" s="51"/>
    </row>
    <row r="34" spans="1:14" x14ac:dyDescent="0.35">
      <c r="A34" s="53" t="s">
        <v>46</v>
      </c>
      <c r="B34" s="50">
        <f t="shared" si="0"/>
        <v>100</v>
      </c>
      <c r="C34" s="50"/>
      <c r="D34" s="51"/>
      <c r="E34" s="50"/>
      <c r="F34" s="51">
        <v>25</v>
      </c>
      <c r="G34" s="52"/>
      <c r="H34" s="51">
        <v>25</v>
      </c>
      <c r="I34" s="51"/>
      <c r="J34" s="51"/>
      <c r="K34" s="50"/>
      <c r="L34" s="51">
        <v>50</v>
      </c>
      <c r="M34" s="51"/>
      <c r="N34" s="51"/>
    </row>
    <row r="35" spans="1:14" x14ac:dyDescent="0.35">
      <c r="A35" s="53" t="s">
        <v>48</v>
      </c>
      <c r="B35" s="50">
        <f t="shared" si="0"/>
        <v>0</v>
      </c>
      <c r="C35" s="50"/>
      <c r="D35" s="51"/>
      <c r="E35" s="50"/>
      <c r="F35" s="51"/>
      <c r="G35" s="52"/>
      <c r="H35" s="51"/>
      <c r="I35" s="51"/>
      <c r="J35" s="51"/>
      <c r="K35" s="50"/>
      <c r="L35" s="51"/>
      <c r="M35" s="51"/>
      <c r="N35" s="51"/>
    </row>
    <row r="36" spans="1:14" x14ac:dyDescent="0.35">
      <c r="A36" s="53" t="s">
        <v>50</v>
      </c>
      <c r="B36" s="50">
        <f t="shared" si="0"/>
        <v>0</v>
      </c>
      <c r="C36" s="50"/>
      <c r="D36" s="51"/>
      <c r="E36" s="50"/>
      <c r="F36" s="51"/>
      <c r="G36" s="52"/>
      <c r="H36" s="51"/>
      <c r="I36" s="51"/>
      <c r="J36" s="51"/>
      <c r="K36" s="50"/>
      <c r="L36" s="51"/>
      <c r="M36" s="51"/>
      <c r="N36" s="51"/>
    </row>
    <row r="37" spans="1:14" x14ac:dyDescent="0.35">
      <c r="A37" s="53" t="s">
        <v>53</v>
      </c>
      <c r="B37" s="50">
        <f t="shared" si="0"/>
        <v>0</v>
      </c>
      <c r="C37" s="50"/>
      <c r="D37" s="51"/>
      <c r="E37" s="50"/>
      <c r="F37" s="51"/>
      <c r="G37" s="52"/>
      <c r="H37" s="51"/>
      <c r="I37" s="51"/>
      <c r="J37" s="51"/>
      <c r="K37" s="50"/>
      <c r="L37" s="51"/>
      <c r="M37" s="51"/>
      <c r="N37" s="51"/>
    </row>
    <row r="38" spans="1:14" x14ac:dyDescent="0.35">
      <c r="A38" s="53" t="s">
        <v>126</v>
      </c>
      <c r="B38" s="50">
        <f t="shared" si="0"/>
        <v>0</v>
      </c>
      <c r="C38" s="50"/>
      <c r="D38" s="51"/>
      <c r="E38" s="50"/>
      <c r="F38" s="51"/>
      <c r="G38" s="52"/>
      <c r="H38" s="51"/>
      <c r="I38" s="51"/>
      <c r="J38" s="51"/>
      <c r="K38" s="50"/>
      <c r="L38" s="51"/>
      <c r="M38" s="51"/>
      <c r="N38" s="51"/>
    </row>
    <row r="39" spans="1:14" x14ac:dyDescent="0.35">
      <c r="A39" s="53" t="s">
        <v>55</v>
      </c>
      <c r="B39" s="50">
        <f t="shared" si="0"/>
        <v>0</v>
      </c>
      <c r="C39" s="50"/>
      <c r="D39" s="51"/>
      <c r="E39" s="50"/>
      <c r="F39" s="51"/>
      <c r="G39" s="52"/>
      <c r="H39" s="51"/>
      <c r="I39" s="51"/>
      <c r="J39" s="51"/>
      <c r="K39" s="50"/>
      <c r="L39" s="51"/>
      <c r="M39" s="51"/>
      <c r="N39" s="51"/>
    </row>
    <row r="40" spans="1:14" x14ac:dyDescent="0.35">
      <c r="A40" s="49" t="s">
        <v>56</v>
      </c>
      <c r="B40" s="50">
        <f t="shared" si="0"/>
        <v>200</v>
      </c>
      <c r="C40" s="50"/>
      <c r="D40" s="51"/>
      <c r="E40" s="50"/>
      <c r="F40" s="51"/>
      <c r="G40" s="52"/>
      <c r="H40" s="51"/>
      <c r="I40" s="51">
        <v>200</v>
      </c>
      <c r="J40" s="51"/>
      <c r="K40" s="50"/>
      <c r="L40" s="51"/>
      <c r="M40" s="51"/>
      <c r="N40" s="51"/>
    </row>
    <row r="41" spans="1:14" x14ac:dyDescent="0.35">
      <c r="A41" s="49" t="s">
        <v>59</v>
      </c>
      <c r="B41" s="50">
        <f t="shared" si="0"/>
        <v>591.30999999999995</v>
      </c>
      <c r="C41" s="50"/>
      <c r="D41" s="51"/>
      <c r="E41" s="50"/>
      <c r="F41" s="51">
        <v>121.31</v>
      </c>
      <c r="G41" s="52"/>
      <c r="H41" s="51">
        <v>50</v>
      </c>
      <c r="I41" s="51"/>
      <c r="J41" s="51">
        <v>50</v>
      </c>
      <c r="K41" s="50">
        <v>70</v>
      </c>
      <c r="L41" s="51"/>
      <c r="M41" s="51"/>
      <c r="N41" s="51">
        <v>300</v>
      </c>
    </row>
    <row r="42" spans="1:14" x14ac:dyDescent="0.35">
      <c r="A42" s="53" t="s">
        <v>127</v>
      </c>
      <c r="B42" s="50">
        <f t="shared" si="0"/>
        <v>0</v>
      </c>
      <c r="C42" s="50"/>
      <c r="D42" s="51"/>
      <c r="E42" s="50"/>
      <c r="F42" s="51"/>
      <c r="G42" s="52"/>
      <c r="H42" s="51"/>
      <c r="I42" s="51"/>
      <c r="J42" s="51"/>
      <c r="K42" s="50"/>
      <c r="L42" s="51"/>
      <c r="M42" s="51"/>
      <c r="N42" s="51"/>
    </row>
    <row r="43" spans="1:14" x14ac:dyDescent="0.35">
      <c r="A43" s="49" t="s">
        <v>62</v>
      </c>
      <c r="B43" s="50">
        <f t="shared" si="0"/>
        <v>290</v>
      </c>
      <c r="C43" s="50">
        <v>40</v>
      </c>
      <c r="D43" s="51"/>
      <c r="E43" s="50">
        <v>30</v>
      </c>
      <c r="F43" s="51">
        <v>30</v>
      </c>
      <c r="G43" s="52"/>
      <c r="H43" s="51">
        <v>30</v>
      </c>
      <c r="I43" s="51"/>
      <c r="J43" s="51"/>
      <c r="K43" s="50">
        <v>60</v>
      </c>
      <c r="L43" s="51"/>
      <c r="M43" s="51">
        <v>100</v>
      </c>
      <c r="N43" s="51"/>
    </row>
    <row r="44" spans="1:14" x14ac:dyDescent="0.35">
      <c r="A44" s="53" t="s">
        <v>128</v>
      </c>
      <c r="B44" s="50">
        <f t="shared" si="0"/>
        <v>0</v>
      </c>
      <c r="C44" s="50"/>
      <c r="D44" s="50"/>
      <c r="E44" s="50"/>
      <c r="F44" s="51"/>
      <c r="G44" s="52"/>
      <c r="H44" s="51"/>
      <c r="I44" s="51"/>
      <c r="J44" s="51"/>
      <c r="K44" s="50"/>
      <c r="L44" s="50"/>
      <c r="M44" s="50"/>
      <c r="N44" s="50"/>
    </row>
    <row r="45" spans="1:14" x14ac:dyDescent="0.35">
      <c r="A45" s="49" t="s">
        <v>68</v>
      </c>
      <c r="B45" s="50">
        <f t="shared" si="0"/>
        <v>40</v>
      </c>
      <c r="C45" s="50"/>
      <c r="D45" s="50"/>
      <c r="E45" s="50">
        <v>20</v>
      </c>
      <c r="F45" s="51">
        <v>20</v>
      </c>
      <c r="G45" s="52"/>
      <c r="H45" s="51"/>
      <c r="I45" s="51"/>
      <c r="J45" s="51"/>
      <c r="K45" s="50"/>
      <c r="L45" s="50"/>
      <c r="M45" s="50"/>
      <c r="N45" s="50"/>
    </row>
    <row r="46" spans="1:14" x14ac:dyDescent="0.35">
      <c r="A46" s="53" t="s">
        <v>129</v>
      </c>
      <c r="B46" s="50">
        <f t="shared" si="0"/>
        <v>0</v>
      </c>
      <c r="C46" s="50"/>
      <c r="D46" s="50"/>
      <c r="E46" s="50"/>
      <c r="F46" s="50"/>
      <c r="G46" s="54"/>
      <c r="H46" s="50"/>
      <c r="I46" s="50"/>
      <c r="J46" s="50"/>
      <c r="K46" s="50"/>
      <c r="L46" s="50"/>
      <c r="M46" s="50"/>
      <c r="N46" s="50"/>
    </row>
    <row r="47" spans="1:14" x14ac:dyDescent="0.35">
      <c r="A47" s="49" t="s">
        <v>70</v>
      </c>
      <c r="B47" s="50">
        <f t="shared" si="0"/>
        <v>120</v>
      </c>
      <c r="C47" s="50"/>
      <c r="D47" s="51"/>
      <c r="E47" s="50"/>
      <c r="F47" s="51">
        <v>40</v>
      </c>
      <c r="G47" s="52"/>
      <c r="H47" s="51">
        <v>30</v>
      </c>
      <c r="I47" s="51"/>
      <c r="J47" s="51"/>
      <c r="K47" s="50"/>
      <c r="L47" s="51">
        <v>50</v>
      </c>
      <c r="M47" s="51"/>
      <c r="N47" s="51"/>
    </row>
    <row r="48" spans="1:14" x14ac:dyDescent="0.35">
      <c r="A48" s="49" t="s">
        <v>72</v>
      </c>
      <c r="B48" s="50">
        <f t="shared" si="0"/>
        <v>105</v>
      </c>
      <c r="C48" s="50"/>
      <c r="D48" s="51"/>
      <c r="E48" s="50"/>
      <c r="F48" s="51"/>
      <c r="G48" s="52"/>
      <c r="H48" s="51"/>
      <c r="I48" s="51"/>
      <c r="J48" s="51"/>
      <c r="K48" s="50"/>
      <c r="L48" s="51"/>
      <c r="M48" s="51">
        <v>105</v>
      </c>
      <c r="N48" s="51"/>
    </row>
    <row r="49" spans="1:14" x14ac:dyDescent="0.35">
      <c r="A49" s="49" t="s">
        <v>74</v>
      </c>
      <c r="B49" s="50">
        <f t="shared" si="0"/>
        <v>155</v>
      </c>
      <c r="C49" s="50">
        <v>25</v>
      </c>
      <c r="D49" s="51"/>
      <c r="E49" s="50"/>
      <c r="F49" s="51"/>
      <c r="G49" s="52">
        <v>40</v>
      </c>
      <c r="H49" s="51"/>
      <c r="I49" s="51"/>
      <c r="J49" s="51">
        <v>40</v>
      </c>
      <c r="K49" s="50"/>
      <c r="L49" s="51">
        <v>25</v>
      </c>
      <c r="M49" s="51"/>
      <c r="N49" s="51">
        <v>25</v>
      </c>
    </row>
    <row r="50" spans="1:14" x14ac:dyDescent="0.35">
      <c r="A50" s="49" t="s">
        <v>73</v>
      </c>
      <c r="B50" s="50">
        <f t="shared" si="0"/>
        <v>20</v>
      </c>
      <c r="C50" s="50"/>
      <c r="D50" s="51"/>
      <c r="E50" s="51"/>
      <c r="F50" s="51">
        <v>10</v>
      </c>
      <c r="G50" s="52"/>
      <c r="H50" s="51"/>
      <c r="I50" s="51"/>
      <c r="J50" s="51"/>
      <c r="K50" s="51"/>
      <c r="L50" s="51">
        <v>10</v>
      </c>
      <c r="M50" s="51"/>
      <c r="N50" s="51"/>
    </row>
    <row r="51" spans="1:14" x14ac:dyDescent="0.35">
      <c r="A51" s="53" t="s">
        <v>75</v>
      </c>
      <c r="B51" s="50">
        <f t="shared" si="0"/>
        <v>40</v>
      </c>
      <c r="C51" s="50"/>
      <c r="D51" s="51">
        <v>40</v>
      </c>
      <c r="E51" s="50"/>
      <c r="F51" s="51"/>
      <c r="G51" s="52"/>
      <c r="H51" s="51"/>
      <c r="I51" s="51"/>
      <c r="J51" s="51"/>
      <c r="K51" s="50"/>
      <c r="L51" s="51"/>
      <c r="M51" s="51"/>
      <c r="N51" s="51"/>
    </row>
    <row r="52" spans="1:14" x14ac:dyDescent="0.35">
      <c r="A52" s="53" t="s">
        <v>76</v>
      </c>
      <c r="B52" s="50">
        <f t="shared" si="0"/>
        <v>220</v>
      </c>
      <c r="C52" s="50"/>
      <c r="D52" s="50">
        <v>50</v>
      </c>
      <c r="E52" s="50"/>
      <c r="F52" s="51"/>
      <c r="G52" s="52">
        <v>40</v>
      </c>
      <c r="H52" s="51">
        <v>40</v>
      </c>
      <c r="I52" s="51"/>
      <c r="J52" s="51">
        <v>40</v>
      </c>
      <c r="K52" s="50"/>
      <c r="L52" s="50"/>
      <c r="M52" s="50"/>
      <c r="N52" s="50">
        <v>50</v>
      </c>
    </row>
    <row r="53" spans="1:14" x14ac:dyDescent="0.35">
      <c r="A53" s="53" t="s">
        <v>79</v>
      </c>
      <c r="B53" s="50">
        <f t="shared" si="0"/>
        <v>0</v>
      </c>
      <c r="C53" s="50"/>
      <c r="D53" s="51"/>
      <c r="E53" s="50"/>
      <c r="F53" s="51"/>
      <c r="G53" s="52"/>
      <c r="H53" s="51"/>
      <c r="I53" s="51"/>
      <c r="J53" s="51"/>
      <c r="K53" s="50"/>
      <c r="L53" s="50"/>
      <c r="M53" s="50"/>
      <c r="N53" s="50"/>
    </row>
    <row r="54" spans="1:14" x14ac:dyDescent="0.35">
      <c r="A54" s="53" t="s">
        <v>130</v>
      </c>
      <c r="B54" s="50">
        <f t="shared" si="0"/>
        <v>0</v>
      </c>
      <c r="C54" s="50"/>
      <c r="D54" s="51"/>
      <c r="E54" s="50"/>
      <c r="F54" s="51"/>
      <c r="G54" s="52"/>
      <c r="H54" s="51"/>
      <c r="I54" s="51"/>
      <c r="J54" s="51"/>
      <c r="K54" s="50"/>
      <c r="L54" s="51"/>
      <c r="M54" s="51"/>
      <c r="N54" s="51"/>
    </row>
    <row r="55" spans="1:14" x14ac:dyDescent="0.35">
      <c r="A55" s="53" t="s">
        <v>131</v>
      </c>
      <c r="B55" s="50">
        <f t="shared" si="0"/>
        <v>0</v>
      </c>
      <c r="C55" s="50"/>
      <c r="D55" s="51"/>
      <c r="E55" s="50"/>
      <c r="F55" s="51"/>
      <c r="G55" s="52"/>
      <c r="H55" s="51"/>
      <c r="I55" s="51"/>
      <c r="J55" s="51"/>
      <c r="K55" s="50"/>
      <c r="L55" s="51"/>
      <c r="M55" s="51"/>
      <c r="N55" s="51"/>
    </row>
    <row r="56" spans="1:14" x14ac:dyDescent="0.35">
      <c r="A56" s="53" t="s">
        <v>81</v>
      </c>
      <c r="B56" s="50">
        <f t="shared" si="0"/>
        <v>0</v>
      </c>
      <c r="C56" s="50"/>
      <c r="D56" s="51"/>
      <c r="E56" s="50"/>
      <c r="F56" s="51"/>
      <c r="G56" s="52"/>
      <c r="H56" s="51"/>
      <c r="I56" s="51"/>
      <c r="J56" s="51"/>
      <c r="K56" s="50"/>
      <c r="L56" s="51"/>
      <c r="M56" s="51"/>
      <c r="N56" s="51"/>
    </row>
    <row r="57" spans="1:14" x14ac:dyDescent="0.35">
      <c r="A57" s="49" t="s">
        <v>82</v>
      </c>
      <c r="B57" s="50">
        <f t="shared" si="0"/>
        <v>60</v>
      </c>
      <c r="C57" s="50">
        <v>20</v>
      </c>
      <c r="D57" s="51">
        <v>20</v>
      </c>
      <c r="E57" s="50">
        <v>20</v>
      </c>
      <c r="F57" s="51"/>
      <c r="G57" s="52"/>
      <c r="H57" s="51"/>
      <c r="I57" s="51"/>
      <c r="J57" s="51"/>
      <c r="K57" s="51"/>
      <c r="L57" s="51"/>
      <c r="M57" s="51"/>
      <c r="N57" s="51"/>
    </row>
    <row r="58" spans="1:14" x14ac:dyDescent="0.35">
      <c r="A58" s="53" t="s">
        <v>132</v>
      </c>
      <c r="B58" s="50">
        <f t="shared" si="0"/>
        <v>0</v>
      </c>
      <c r="C58" s="50"/>
      <c r="D58" s="51"/>
      <c r="E58" s="50"/>
      <c r="F58" s="51"/>
      <c r="G58" s="52"/>
      <c r="H58" s="51"/>
      <c r="I58" s="51"/>
      <c r="J58" s="51"/>
      <c r="K58" s="50"/>
      <c r="L58" s="51"/>
      <c r="M58" s="51"/>
      <c r="N58" s="51"/>
    </row>
    <row r="59" spans="1:14" x14ac:dyDescent="0.35">
      <c r="A59" s="49" t="s">
        <v>83</v>
      </c>
      <c r="B59" s="50">
        <f t="shared" si="0"/>
        <v>150</v>
      </c>
      <c r="C59" s="50"/>
      <c r="D59" s="51"/>
      <c r="E59" s="50">
        <v>30</v>
      </c>
      <c r="F59" s="51">
        <v>30</v>
      </c>
      <c r="G59" s="52">
        <v>30</v>
      </c>
      <c r="H59" s="51">
        <v>20</v>
      </c>
      <c r="I59" s="51"/>
      <c r="J59" s="51">
        <v>20</v>
      </c>
      <c r="K59" s="50"/>
      <c r="L59" s="51"/>
      <c r="M59" s="51">
        <v>20</v>
      </c>
      <c r="N59" s="51"/>
    </row>
    <row r="60" spans="1:14" x14ac:dyDescent="0.35">
      <c r="A60" s="49" t="s">
        <v>84</v>
      </c>
      <c r="B60" s="50">
        <f t="shared" si="0"/>
        <v>160</v>
      </c>
      <c r="C60" s="50">
        <v>60</v>
      </c>
      <c r="D60" s="51"/>
      <c r="E60" s="50"/>
      <c r="F60" s="51"/>
      <c r="G60" s="52"/>
      <c r="H60" s="51"/>
      <c r="I60" s="51"/>
      <c r="J60" s="51"/>
      <c r="K60" s="50"/>
      <c r="L60" s="51">
        <v>100</v>
      </c>
      <c r="M60" s="51"/>
      <c r="N60" s="51"/>
    </row>
    <row r="61" spans="1:14" x14ac:dyDescent="0.35">
      <c r="A61" s="49" t="s">
        <v>85</v>
      </c>
      <c r="B61" s="50">
        <f t="shared" si="0"/>
        <v>105</v>
      </c>
      <c r="C61" s="50"/>
      <c r="D61" s="51"/>
      <c r="E61" s="50"/>
      <c r="F61" s="51"/>
      <c r="G61" s="52">
        <v>25</v>
      </c>
      <c r="H61" s="51">
        <v>30</v>
      </c>
      <c r="I61" s="51"/>
      <c r="J61" s="51">
        <v>30</v>
      </c>
      <c r="K61" s="50"/>
      <c r="L61" s="51"/>
      <c r="M61" s="51">
        <v>20</v>
      </c>
      <c r="N61" s="51"/>
    </row>
    <row r="62" spans="1:14" x14ac:dyDescent="0.35">
      <c r="A62" s="53" t="s">
        <v>133</v>
      </c>
      <c r="B62" s="50">
        <f t="shared" si="0"/>
        <v>0</v>
      </c>
      <c r="C62" s="50"/>
      <c r="D62" s="51"/>
      <c r="E62" s="50"/>
      <c r="F62" s="51"/>
      <c r="G62" s="52"/>
      <c r="H62" s="51"/>
      <c r="I62" s="51"/>
      <c r="J62" s="51"/>
      <c r="K62" s="51"/>
      <c r="L62" s="51"/>
      <c r="M62" s="51"/>
      <c r="N62" s="51"/>
    </row>
    <row r="63" spans="1:14" x14ac:dyDescent="0.35">
      <c r="A63" s="53" t="s">
        <v>134</v>
      </c>
      <c r="B63" s="50">
        <f t="shared" si="0"/>
        <v>0</v>
      </c>
      <c r="C63" s="50"/>
      <c r="D63" s="51"/>
      <c r="E63" s="50"/>
      <c r="F63" s="51"/>
      <c r="G63" s="52"/>
      <c r="H63" s="51"/>
      <c r="I63" s="51"/>
      <c r="J63" s="51"/>
      <c r="K63" s="50"/>
      <c r="L63" s="51"/>
      <c r="M63" s="51"/>
      <c r="N63" s="51"/>
    </row>
    <row r="64" spans="1:14" x14ac:dyDescent="0.35">
      <c r="A64" s="49" t="s">
        <v>88</v>
      </c>
      <c r="B64" s="50">
        <f t="shared" si="0"/>
        <v>0</v>
      </c>
      <c r="C64" s="50"/>
      <c r="D64" s="51"/>
      <c r="E64" s="50"/>
      <c r="F64" s="51"/>
      <c r="G64" s="52"/>
      <c r="H64" s="51"/>
      <c r="I64" s="51"/>
      <c r="J64" s="51"/>
      <c r="K64" s="50"/>
      <c r="L64" s="51"/>
      <c r="M64" s="51"/>
      <c r="N64" s="51"/>
    </row>
    <row r="65" spans="1:14" x14ac:dyDescent="0.35">
      <c r="A65" s="53" t="s">
        <v>135</v>
      </c>
      <c r="B65" s="50">
        <f t="shared" si="0"/>
        <v>0</v>
      </c>
      <c r="C65" s="50"/>
      <c r="D65" s="50"/>
      <c r="E65" s="50"/>
      <c r="F65" s="50"/>
      <c r="G65" s="54"/>
      <c r="H65" s="50"/>
      <c r="I65" s="50"/>
      <c r="J65" s="50"/>
      <c r="K65" s="50"/>
      <c r="L65" s="50"/>
      <c r="M65" s="50"/>
      <c r="N65" s="50"/>
    </row>
    <row r="66" spans="1:14" x14ac:dyDescent="0.35">
      <c r="A66" s="49" t="s">
        <v>90</v>
      </c>
      <c r="B66" s="50">
        <f t="shared" si="0"/>
        <v>115</v>
      </c>
      <c r="C66" s="50"/>
      <c r="D66" s="50">
        <v>50</v>
      </c>
      <c r="E66" s="50"/>
      <c r="F66" s="50"/>
      <c r="G66" s="54"/>
      <c r="H66" s="50">
        <v>25</v>
      </c>
      <c r="I66" s="50"/>
      <c r="J66" s="50"/>
      <c r="K66" s="50"/>
      <c r="L66" s="50"/>
      <c r="M66" s="50"/>
      <c r="N66" s="50">
        <v>40</v>
      </c>
    </row>
    <row r="67" spans="1:14" x14ac:dyDescent="0.35">
      <c r="A67" s="49" t="s">
        <v>91</v>
      </c>
      <c r="B67" s="50">
        <f t="shared" ref="B67:B89" si="1">SUM(C67:N67)</f>
        <v>105</v>
      </c>
      <c r="C67" s="50"/>
      <c r="D67" s="51"/>
      <c r="E67" s="50"/>
      <c r="F67" s="51">
        <v>25</v>
      </c>
      <c r="G67" s="52"/>
      <c r="H67" s="51"/>
      <c r="I67" s="51">
        <v>20</v>
      </c>
      <c r="J67" s="51">
        <v>20</v>
      </c>
      <c r="K67" s="51"/>
      <c r="L67" s="51"/>
      <c r="M67" s="51">
        <v>40</v>
      </c>
      <c r="N67" s="51"/>
    </row>
    <row r="68" spans="1:14" x14ac:dyDescent="0.35">
      <c r="A68" s="49" t="s">
        <v>92</v>
      </c>
      <c r="B68" s="50">
        <f t="shared" si="1"/>
        <v>120</v>
      </c>
      <c r="C68" s="50"/>
      <c r="D68" s="51"/>
      <c r="E68" s="50"/>
      <c r="F68" s="51">
        <v>60</v>
      </c>
      <c r="G68" s="52"/>
      <c r="H68" s="51"/>
      <c r="I68" s="51">
        <v>60</v>
      </c>
      <c r="J68" s="51"/>
      <c r="K68" s="51"/>
      <c r="L68" s="51"/>
      <c r="M68" s="51"/>
      <c r="N68" s="51"/>
    </row>
    <row r="69" spans="1:14" x14ac:dyDescent="0.35">
      <c r="A69" s="49" t="s">
        <v>94</v>
      </c>
      <c r="B69" s="50">
        <f t="shared" si="1"/>
        <v>445</v>
      </c>
      <c r="C69" s="50">
        <v>100</v>
      </c>
      <c r="D69" s="51"/>
      <c r="E69" s="50"/>
      <c r="F69" s="51">
        <v>100</v>
      </c>
      <c r="G69" s="52"/>
      <c r="H69" s="51">
        <v>100</v>
      </c>
      <c r="I69" s="51"/>
      <c r="J69" s="51">
        <v>20</v>
      </c>
      <c r="K69" s="51">
        <v>50</v>
      </c>
      <c r="L69" s="51"/>
      <c r="M69" s="51"/>
      <c r="N69" s="51">
        <v>75</v>
      </c>
    </row>
    <row r="70" spans="1:14" x14ac:dyDescent="0.35">
      <c r="A70" s="49" t="s">
        <v>67</v>
      </c>
      <c r="B70" s="50">
        <f t="shared" si="1"/>
        <v>473</v>
      </c>
      <c r="C70" s="50"/>
      <c r="D70" s="51">
        <v>80</v>
      </c>
      <c r="E70" s="50"/>
      <c r="F70" s="51"/>
      <c r="G70" s="52">
        <v>100</v>
      </c>
      <c r="H70" s="51">
        <v>116</v>
      </c>
      <c r="I70" s="51"/>
      <c r="J70" s="51">
        <v>77</v>
      </c>
      <c r="K70" s="51"/>
      <c r="L70" s="51">
        <v>100</v>
      </c>
      <c r="M70" s="51"/>
      <c r="N70" s="51"/>
    </row>
    <row r="71" spans="1:14" x14ac:dyDescent="0.35">
      <c r="A71" s="49" t="s">
        <v>95</v>
      </c>
      <c r="B71" s="50">
        <f t="shared" si="1"/>
        <v>10</v>
      </c>
      <c r="C71" s="50"/>
      <c r="D71" s="51"/>
      <c r="E71" s="50"/>
      <c r="F71" s="51">
        <v>10</v>
      </c>
      <c r="G71" s="52"/>
      <c r="H71" s="51"/>
      <c r="I71" s="51"/>
      <c r="J71" s="51"/>
      <c r="K71" s="51"/>
      <c r="L71" s="51"/>
      <c r="M71" s="51"/>
      <c r="N71" s="51"/>
    </row>
    <row r="72" spans="1:14" x14ac:dyDescent="0.35">
      <c r="A72" s="49" t="s">
        <v>89</v>
      </c>
      <c r="B72" s="50">
        <f t="shared" si="1"/>
        <v>75</v>
      </c>
      <c r="C72" s="50"/>
      <c r="D72" s="51"/>
      <c r="E72" s="50"/>
      <c r="F72" s="51"/>
      <c r="G72" s="52">
        <v>25</v>
      </c>
      <c r="H72" s="51"/>
      <c r="I72" s="51"/>
      <c r="J72" s="51"/>
      <c r="K72" s="51">
        <v>25</v>
      </c>
      <c r="L72" s="51">
        <v>25</v>
      </c>
      <c r="M72" s="51"/>
      <c r="N72" s="51"/>
    </row>
    <row r="73" spans="1:14" x14ac:dyDescent="0.35">
      <c r="A73" s="49" t="s">
        <v>98</v>
      </c>
      <c r="B73" s="50">
        <f t="shared" si="1"/>
        <v>263</v>
      </c>
      <c r="C73" s="50">
        <v>20</v>
      </c>
      <c r="D73" s="51">
        <v>25</v>
      </c>
      <c r="E73" s="50"/>
      <c r="F73" s="51">
        <v>40</v>
      </c>
      <c r="G73" s="52">
        <v>30</v>
      </c>
      <c r="H73" s="51">
        <v>30</v>
      </c>
      <c r="I73" s="51">
        <v>26</v>
      </c>
      <c r="J73" s="51">
        <v>22</v>
      </c>
      <c r="K73" s="51"/>
      <c r="L73" s="51">
        <v>40</v>
      </c>
      <c r="M73" s="51">
        <v>30</v>
      </c>
      <c r="N73" s="51"/>
    </row>
    <row r="74" spans="1:14" x14ac:dyDescent="0.35">
      <c r="A74" s="49" t="s">
        <v>99</v>
      </c>
      <c r="B74" s="50">
        <f t="shared" si="1"/>
        <v>0</v>
      </c>
      <c r="C74" s="50"/>
      <c r="D74" s="51"/>
      <c r="E74" s="50"/>
      <c r="F74" s="51"/>
      <c r="G74" s="52"/>
      <c r="H74" s="51"/>
      <c r="I74" s="51"/>
      <c r="J74" s="51"/>
      <c r="K74" s="51"/>
      <c r="L74" s="51"/>
      <c r="M74" s="51"/>
      <c r="N74" s="51"/>
    </row>
    <row r="75" spans="1:14" x14ac:dyDescent="0.35">
      <c r="A75" s="53" t="s">
        <v>100</v>
      </c>
      <c r="B75" s="50">
        <f t="shared" si="1"/>
        <v>0</v>
      </c>
      <c r="C75" s="50"/>
      <c r="D75" s="51"/>
      <c r="E75" s="50"/>
      <c r="F75" s="51"/>
      <c r="G75" s="52"/>
      <c r="H75" s="51"/>
      <c r="I75" s="51"/>
      <c r="J75" s="51"/>
      <c r="K75" s="51"/>
      <c r="L75" s="51"/>
      <c r="M75" s="51"/>
      <c r="N75" s="51"/>
    </row>
    <row r="76" spans="1:14" x14ac:dyDescent="0.35">
      <c r="A76" s="49" t="s">
        <v>101</v>
      </c>
      <c r="B76" s="50">
        <f t="shared" si="1"/>
        <v>258</v>
      </c>
      <c r="C76" s="50"/>
      <c r="D76" s="51">
        <v>40</v>
      </c>
      <c r="E76" s="50">
        <v>40</v>
      </c>
      <c r="F76" s="51">
        <v>40</v>
      </c>
      <c r="G76" s="52">
        <v>40</v>
      </c>
      <c r="H76" s="51">
        <v>40</v>
      </c>
      <c r="I76" s="51">
        <v>40</v>
      </c>
      <c r="J76" s="51"/>
      <c r="K76" s="51"/>
      <c r="L76" s="51"/>
      <c r="M76" s="51"/>
      <c r="N76" s="51">
        <v>18</v>
      </c>
    </row>
    <row r="77" spans="1:14" x14ac:dyDescent="0.35">
      <c r="A77" s="49" t="s">
        <v>136</v>
      </c>
      <c r="B77" s="50">
        <f t="shared" si="1"/>
        <v>30</v>
      </c>
      <c r="C77" s="50"/>
      <c r="D77" s="51"/>
      <c r="E77" s="50">
        <v>10</v>
      </c>
      <c r="F77" s="51">
        <v>10</v>
      </c>
      <c r="G77" s="52">
        <v>10</v>
      </c>
      <c r="H77" s="51"/>
      <c r="I77" s="51"/>
      <c r="J77" s="51"/>
      <c r="K77" s="51"/>
      <c r="L77" s="51"/>
      <c r="M77" s="51"/>
      <c r="N77" s="51"/>
    </row>
    <row r="78" spans="1:14" x14ac:dyDescent="0.35">
      <c r="A78" s="49" t="s">
        <v>103</v>
      </c>
      <c r="B78" s="50">
        <f t="shared" si="1"/>
        <v>20</v>
      </c>
      <c r="C78" s="50"/>
      <c r="D78" s="51">
        <v>10</v>
      </c>
      <c r="E78" s="50">
        <v>10</v>
      </c>
      <c r="F78" s="51"/>
      <c r="G78" s="52"/>
      <c r="H78" s="51"/>
      <c r="I78" s="51"/>
      <c r="J78" s="51"/>
      <c r="K78" s="51"/>
      <c r="L78" s="51"/>
      <c r="M78" s="51"/>
      <c r="N78" s="51"/>
    </row>
    <row r="79" spans="1:14" x14ac:dyDescent="0.35">
      <c r="A79" s="53" t="s">
        <v>104</v>
      </c>
      <c r="B79" s="50">
        <f t="shared" si="1"/>
        <v>210</v>
      </c>
      <c r="C79" s="50">
        <v>25</v>
      </c>
      <c r="D79" s="51">
        <v>30</v>
      </c>
      <c r="E79" s="50">
        <v>20</v>
      </c>
      <c r="F79" s="51"/>
      <c r="G79" s="52"/>
      <c r="H79" s="51"/>
      <c r="I79" s="51">
        <v>50</v>
      </c>
      <c r="J79" s="51">
        <v>20</v>
      </c>
      <c r="K79" s="51"/>
      <c r="L79" s="51"/>
      <c r="M79" s="51">
        <v>65</v>
      </c>
      <c r="N79" s="51"/>
    </row>
    <row r="80" spans="1:14" x14ac:dyDescent="0.35">
      <c r="A80" s="49" t="s">
        <v>105</v>
      </c>
      <c r="B80" s="50">
        <f t="shared" si="1"/>
        <v>336</v>
      </c>
      <c r="C80" s="50">
        <v>40</v>
      </c>
      <c r="D80" s="51"/>
      <c r="E80" s="50">
        <v>50</v>
      </c>
      <c r="F80" s="51">
        <v>50</v>
      </c>
      <c r="G80" s="52">
        <v>50</v>
      </c>
      <c r="H80" s="51">
        <v>50</v>
      </c>
      <c r="I80" s="51">
        <v>46</v>
      </c>
      <c r="J80" s="51"/>
      <c r="K80" s="51"/>
      <c r="L80" s="51"/>
      <c r="M80" s="51">
        <v>50</v>
      </c>
      <c r="N80" s="51"/>
    </row>
    <row r="81" spans="1:14" x14ac:dyDescent="0.35">
      <c r="A81" s="49" t="s">
        <v>106</v>
      </c>
      <c r="B81" s="50">
        <f t="shared" si="1"/>
        <v>530</v>
      </c>
      <c r="C81" s="50">
        <v>30</v>
      </c>
      <c r="D81" s="51">
        <v>80</v>
      </c>
      <c r="E81" s="50"/>
      <c r="F81" s="51"/>
      <c r="G81" s="52">
        <v>100</v>
      </c>
      <c r="H81" s="51">
        <v>100</v>
      </c>
      <c r="I81" s="51">
        <v>60</v>
      </c>
      <c r="J81" s="51"/>
      <c r="K81" s="51"/>
      <c r="L81" s="51"/>
      <c r="M81" s="51">
        <v>60</v>
      </c>
      <c r="N81" s="51">
        <v>100</v>
      </c>
    </row>
    <row r="82" spans="1:14" x14ac:dyDescent="0.35">
      <c r="A82" s="53" t="s">
        <v>109</v>
      </c>
      <c r="B82" s="50">
        <f t="shared" si="1"/>
        <v>0</v>
      </c>
      <c r="C82" s="50"/>
      <c r="D82" s="51"/>
      <c r="E82" s="50"/>
      <c r="F82" s="51"/>
      <c r="G82" s="52"/>
      <c r="H82" s="51"/>
      <c r="I82" s="51"/>
      <c r="J82" s="51"/>
      <c r="K82" s="51"/>
      <c r="L82" s="51"/>
      <c r="M82" s="51"/>
      <c r="N82" s="51"/>
    </row>
    <row r="83" spans="1:14" x14ac:dyDescent="0.35">
      <c r="A83" s="53" t="s">
        <v>110</v>
      </c>
      <c r="B83" s="50">
        <f t="shared" si="1"/>
        <v>0</v>
      </c>
      <c r="C83" s="50"/>
      <c r="D83" s="51"/>
      <c r="E83" s="50"/>
      <c r="F83" s="51"/>
      <c r="G83" s="52"/>
      <c r="H83" s="51"/>
      <c r="I83" s="51"/>
      <c r="J83" s="51"/>
      <c r="K83" s="51"/>
      <c r="L83" s="51"/>
      <c r="M83" s="51"/>
      <c r="N83" s="51"/>
    </row>
    <row r="84" spans="1:14" x14ac:dyDescent="0.35">
      <c r="A84" s="49" t="s">
        <v>112</v>
      </c>
      <c r="B84" s="50">
        <f t="shared" si="1"/>
        <v>0</v>
      </c>
      <c r="C84" s="50"/>
      <c r="D84" s="51"/>
      <c r="E84" s="50"/>
      <c r="F84" s="51"/>
      <c r="G84" s="52"/>
      <c r="H84" s="51"/>
      <c r="I84" s="51"/>
      <c r="J84" s="51"/>
      <c r="K84" s="51"/>
      <c r="L84" s="51"/>
      <c r="M84" s="51"/>
      <c r="N84" s="51"/>
    </row>
    <row r="85" spans="1:14" x14ac:dyDescent="0.35">
      <c r="A85" s="53" t="s">
        <v>113</v>
      </c>
      <c r="B85" s="50">
        <f t="shared" si="1"/>
        <v>235.6</v>
      </c>
      <c r="C85" s="50"/>
      <c r="D85" s="51">
        <v>50</v>
      </c>
      <c r="E85" s="50">
        <v>12</v>
      </c>
      <c r="F85" s="51">
        <v>32</v>
      </c>
      <c r="G85" s="52">
        <v>26.35</v>
      </c>
      <c r="H85" s="51">
        <v>30</v>
      </c>
      <c r="I85" s="51">
        <v>20.25</v>
      </c>
      <c r="J85" s="51">
        <v>20</v>
      </c>
      <c r="K85" s="51">
        <v>25</v>
      </c>
      <c r="L85" s="51">
        <v>20</v>
      </c>
      <c r="M85" s="51"/>
      <c r="N85" s="51"/>
    </row>
    <row r="86" spans="1:14" x14ac:dyDescent="0.35">
      <c r="A86" s="53"/>
      <c r="B86" s="50">
        <f t="shared" si="1"/>
        <v>0</v>
      </c>
      <c r="C86" s="50"/>
      <c r="D86" s="51"/>
      <c r="E86" s="50"/>
      <c r="F86" s="51"/>
      <c r="G86" s="52"/>
      <c r="H86" s="51"/>
      <c r="I86" s="51"/>
      <c r="J86" s="51"/>
      <c r="K86" s="51"/>
      <c r="L86" s="51"/>
      <c r="M86" s="51"/>
      <c r="N86" s="51"/>
    </row>
    <row r="87" spans="1:14" x14ac:dyDescent="0.35">
      <c r="A87" s="53"/>
      <c r="B87" s="50">
        <f t="shared" si="1"/>
        <v>0</v>
      </c>
      <c r="C87" s="50"/>
      <c r="D87" s="51"/>
      <c r="E87" s="50"/>
      <c r="F87" s="51"/>
      <c r="G87" s="52"/>
      <c r="H87" s="51"/>
      <c r="I87" s="51"/>
      <c r="J87" s="51"/>
      <c r="K87" s="51"/>
      <c r="L87" s="51"/>
      <c r="M87" s="51"/>
      <c r="N87" s="51"/>
    </row>
    <row r="88" spans="1:14" x14ac:dyDescent="0.35">
      <c r="A88" s="48" t="s">
        <v>115</v>
      </c>
      <c r="B88" s="50">
        <f t="shared" si="1"/>
        <v>0</v>
      </c>
      <c r="C88" s="50" t="s">
        <v>77</v>
      </c>
      <c r="D88" s="51">
        <v>0</v>
      </c>
      <c r="E88" s="50">
        <v>0</v>
      </c>
      <c r="F88" s="51">
        <v>0</v>
      </c>
      <c r="G88" s="52">
        <v>0</v>
      </c>
      <c r="H88" s="51">
        <v>0</v>
      </c>
      <c r="I88" s="51">
        <v>0</v>
      </c>
      <c r="J88" s="51"/>
      <c r="K88" s="51">
        <v>0</v>
      </c>
      <c r="L88" s="51">
        <v>0</v>
      </c>
      <c r="M88" s="51">
        <v>0</v>
      </c>
      <c r="N88" s="51">
        <v>0</v>
      </c>
    </row>
    <row r="89" spans="1:14" x14ac:dyDescent="0.35">
      <c r="A89" s="55"/>
      <c r="B89" s="50">
        <f t="shared" si="1"/>
        <v>11251.55</v>
      </c>
      <c r="C89" s="57">
        <f>SUM(C2:C87)</f>
        <v>1014</v>
      </c>
      <c r="D89" s="57">
        <f>SUM(D2:D85)</f>
        <v>841</v>
      </c>
      <c r="E89" s="57">
        <f t="shared" ref="E89:N89" si="2">SUM(E2:E87)</f>
        <v>768</v>
      </c>
      <c r="F89" s="57">
        <f t="shared" si="2"/>
        <v>1190.95</v>
      </c>
      <c r="G89" s="58">
        <f t="shared" si="2"/>
        <v>821.35</v>
      </c>
      <c r="H89" s="57">
        <f t="shared" si="2"/>
        <v>1426</v>
      </c>
      <c r="I89" s="57">
        <f t="shared" si="2"/>
        <v>753.25</v>
      </c>
      <c r="J89" s="57">
        <f t="shared" si="2"/>
        <v>695</v>
      </c>
      <c r="K89" s="57">
        <f t="shared" si="2"/>
        <v>565</v>
      </c>
      <c r="L89" s="57">
        <f t="shared" si="2"/>
        <v>836</v>
      </c>
      <c r="M89" s="57">
        <f t="shared" si="2"/>
        <v>1298</v>
      </c>
      <c r="N89" s="57">
        <f t="shared" si="2"/>
        <v>1043</v>
      </c>
    </row>
  </sheetData>
  <sortState xmlns:xlrd2="http://schemas.microsoft.com/office/spreadsheetml/2017/richdata2" ref="A2:C86">
    <sortCondition ref="A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N95"/>
  <sheetViews>
    <sheetView zoomScaleNormal="100" workbookViewId="0">
      <pane xSplit="2" ySplit="1" topLeftCell="C44" activePane="bottomRight" state="frozen"/>
      <selection pane="topRight" activeCell="C1" sqref="C1"/>
      <selection pane="bottomLeft" activeCell="A2" sqref="A2"/>
      <selection pane="bottomRight" activeCell="E1" sqref="E1"/>
    </sheetView>
  </sheetViews>
  <sheetFormatPr defaultColWidth="8.81640625" defaultRowHeight="14.5" x14ac:dyDescent="0.35"/>
  <cols>
    <col min="1" max="1" width="38.7265625" style="2" customWidth="1"/>
    <col min="2" max="13" width="12.7265625" customWidth="1"/>
    <col min="14" max="14" width="25.81640625" customWidth="1"/>
  </cols>
  <sheetData>
    <row r="1" spans="1:14" s="1" customFormat="1" ht="15" thickBot="1" x14ac:dyDescent="0.4">
      <c r="A1" s="15" t="s">
        <v>137</v>
      </c>
      <c r="B1" s="15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7" t="s">
        <v>138</v>
      </c>
    </row>
    <row r="2" spans="1:14" x14ac:dyDescent="0.35">
      <c r="A2" s="13" t="s">
        <v>117</v>
      </c>
      <c r="B2" s="26">
        <f>SUM(C2:N2)</f>
        <v>180</v>
      </c>
      <c r="C2" s="27">
        <v>40</v>
      </c>
      <c r="D2" s="14">
        <v>0</v>
      </c>
      <c r="E2" s="14">
        <v>40</v>
      </c>
      <c r="F2" s="14">
        <v>0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f>50+50</f>
        <v>100</v>
      </c>
      <c r="M2" s="14">
        <v>0</v>
      </c>
      <c r="N2" s="14">
        <v>0</v>
      </c>
    </row>
    <row r="3" spans="1:14" x14ac:dyDescent="0.35">
      <c r="A3" s="7" t="s">
        <v>15</v>
      </c>
      <c r="B3" s="28">
        <f t="shared" ref="B3:B70" si="0">SUM(C3:N3)</f>
        <v>0</v>
      </c>
      <c r="C3" s="29">
        <v>0</v>
      </c>
      <c r="D3" s="8">
        <v>0</v>
      </c>
      <c r="E3" s="8">
        <v>0</v>
      </c>
      <c r="F3" s="8">
        <v>0</v>
      </c>
      <c r="G3" s="8">
        <v>0</v>
      </c>
      <c r="H3" s="8">
        <v>0</v>
      </c>
      <c r="I3" s="8">
        <v>0</v>
      </c>
      <c r="J3" s="8">
        <v>0</v>
      </c>
      <c r="K3" s="8">
        <v>0</v>
      </c>
      <c r="L3" s="8">
        <v>0</v>
      </c>
      <c r="M3" s="8">
        <v>0</v>
      </c>
      <c r="N3" s="8">
        <v>0</v>
      </c>
    </row>
    <row r="4" spans="1:14" x14ac:dyDescent="0.35">
      <c r="A4" s="9" t="s">
        <v>118</v>
      </c>
      <c r="B4" s="30">
        <f t="shared" si="0"/>
        <v>623</v>
      </c>
      <c r="C4" s="31">
        <v>40</v>
      </c>
      <c r="D4" s="10">
        <v>0</v>
      </c>
      <c r="E4" s="10">
        <v>0</v>
      </c>
      <c r="F4" s="10">
        <v>80</v>
      </c>
      <c r="G4" s="10">
        <v>100</v>
      </c>
      <c r="H4" s="10">
        <v>75</v>
      </c>
      <c r="I4" s="10">
        <v>160</v>
      </c>
      <c r="J4" s="10">
        <v>0</v>
      </c>
      <c r="K4" s="10">
        <v>0</v>
      </c>
      <c r="L4" s="10">
        <v>0</v>
      </c>
      <c r="M4" s="10">
        <v>168</v>
      </c>
      <c r="N4" s="10">
        <v>0</v>
      </c>
    </row>
    <row r="5" spans="1:14" x14ac:dyDescent="0.35">
      <c r="A5" s="7" t="s">
        <v>16</v>
      </c>
      <c r="B5" s="28">
        <f t="shared" si="0"/>
        <v>580</v>
      </c>
      <c r="C5" s="29">
        <v>80</v>
      </c>
      <c r="D5" s="8">
        <v>0</v>
      </c>
      <c r="E5" s="8">
        <v>150</v>
      </c>
      <c r="F5" s="8">
        <v>70</v>
      </c>
      <c r="G5" s="8">
        <v>0</v>
      </c>
      <c r="H5" s="8">
        <v>50</v>
      </c>
      <c r="I5" s="8">
        <v>0</v>
      </c>
      <c r="J5" s="8">
        <v>140</v>
      </c>
      <c r="K5" s="8">
        <v>0</v>
      </c>
      <c r="L5" s="8">
        <v>40</v>
      </c>
      <c r="M5" s="8">
        <v>50</v>
      </c>
      <c r="N5" s="8">
        <v>0</v>
      </c>
    </row>
    <row r="6" spans="1:14" x14ac:dyDescent="0.35">
      <c r="A6" s="9" t="s">
        <v>119</v>
      </c>
      <c r="B6" s="30">
        <f t="shared" si="0"/>
        <v>0</v>
      </c>
      <c r="C6" s="31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</row>
    <row r="7" spans="1:14" x14ac:dyDescent="0.35">
      <c r="A7" s="7" t="s">
        <v>17</v>
      </c>
      <c r="B7" s="28">
        <f t="shared" si="0"/>
        <v>190</v>
      </c>
      <c r="C7" s="29">
        <v>70</v>
      </c>
      <c r="D7" s="8">
        <v>0</v>
      </c>
      <c r="E7" s="8">
        <v>0</v>
      </c>
      <c r="F7" s="8">
        <v>30</v>
      </c>
      <c r="G7" s="8">
        <v>30</v>
      </c>
      <c r="H7" s="8">
        <v>30</v>
      </c>
      <c r="I7" s="8">
        <v>0</v>
      </c>
      <c r="J7" s="8">
        <v>0</v>
      </c>
      <c r="K7" s="8">
        <v>0</v>
      </c>
      <c r="L7" s="8">
        <v>30</v>
      </c>
      <c r="M7" s="8">
        <v>0</v>
      </c>
      <c r="N7" s="8">
        <v>0</v>
      </c>
    </row>
    <row r="8" spans="1:14" x14ac:dyDescent="0.35">
      <c r="A8" s="9" t="s">
        <v>18</v>
      </c>
      <c r="B8" s="30">
        <f t="shared" si="0"/>
        <v>1946</v>
      </c>
      <c r="C8" s="31">
        <v>752</v>
      </c>
      <c r="D8" s="10">
        <v>0</v>
      </c>
      <c r="E8" s="10">
        <f>SUM(170+250)</f>
        <v>420</v>
      </c>
      <c r="F8" s="10">
        <v>0</v>
      </c>
      <c r="G8" s="10">
        <v>0</v>
      </c>
      <c r="H8" s="10">
        <v>300</v>
      </c>
      <c r="I8" s="10">
        <v>0</v>
      </c>
      <c r="J8" s="10">
        <v>0</v>
      </c>
      <c r="K8" s="10">
        <v>224</v>
      </c>
      <c r="L8" s="10">
        <v>0</v>
      </c>
      <c r="M8" s="10">
        <v>250</v>
      </c>
      <c r="N8" s="10">
        <v>0</v>
      </c>
    </row>
    <row r="9" spans="1:14" x14ac:dyDescent="0.35">
      <c r="A9" s="7" t="s">
        <v>120</v>
      </c>
      <c r="B9" s="28">
        <f t="shared" si="0"/>
        <v>0</v>
      </c>
      <c r="C9" s="29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35">
      <c r="A10" s="9" t="s">
        <v>19</v>
      </c>
      <c r="B10" s="30">
        <f t="shared" si="0"/>
        <v>25</v>
      </c>
      <c r="C10" s="31">
        <v>0</v>
      </c>
      <c r="D10" s="10">
        <v>0</v>
      </c>
      <c r="E10" s="10">
        <v>0</v>
      </c>
      <c r="F10" s="10">
        <v>0</v>
      </c>
      <c r="G10" s="10">
        <v>25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</row>
    <row r="11" spans="1:14" x14ac:dyDescent="0.35">
      <c r="A11" s="7" t="s">
        <v>121</v>
      </c>
      <c r="B11" s="28">
        <f t="shared" si="0"/>
        <v>144</v>
      </c>
      <c r="C11" s="29">
        <v>20</v>
      </c>
      <c r="D11" s="8">
        <v>0</v>
      </c>
      <c r="E11" s="8">
        <v>22</v>
      </c>
      <c r="F11" s="8">
        <v>0</v>
      </c>
      <c r="G11" s="8">
        <v>0</v>
      </c>
      <c r="H11" s="8">
        <v>0</v>
      </c>
      <c r="I11" s="8">
        <v>0</v>
      </c>
      <c r="J11" s="8">
        <v>50</v>
      </c>
      <c r="K11" s="8">
        <v>52</v>
      </c>
      <c r="L11" s="8">
        <v>0</v>
      </c>
      <c r="M11" s="8">
        <v>0</v>
      </c>
      <c r="N11" s="8">
        <v>0</v>
      </c>
    </row>
    <row r="12" spans="1:14" x14ac:dyDescent="0.35">
      <c r="A12" s="9" t="s">
        <v>21</v>
      </c>
      <c r="B12" s="30">
        <f t="shared" si="0"/>
        <v>250</v>
      </c>
      <c r="C12" s="31">
        <v>0</v>
      </c>
      <c r="D12" s="10">
        <v>0</v>
      </c>
      <c r="E12" s="10">
        <v>0</v>
      </c>
      <c r="F12" s="10">
        <v>0</v>
      </c>
      <c r="G12" s="10">
        <v>0</v>
      </c>
      <c r="H12" s="10">
        <v>100</v>
      </c>
      <c r="I12" s="10">
        <v>0</v>
      </c>
      <c r="J12" s="10">
        <v>0</v>
      </c>
      <c r="K12" s="10">
        <v>50</v>
      </c>
      <c r="L12" s="10">
        <v>0</v>
      </c>
      <c r="M12" s="10">
        <v>100</v>
      </c>
      <c r="N12" s="10">
        <v>0</v>
      </c>
    </row>
    <row r="13" spans="1:14" x14ac:dyDescent="0.35">
      <c r="A13" s="7" t="s">
        <v>122</v>
      </c>
      <c r="B13" s="28">
        <f t="shared" si="0"/>
        <v>0</v>
      </c>
      <c r="C13" s="29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</row>
    <row r="14" spans="1:14" x14ac:dyDescent="0.35">
      <c r="A14" s="9" t="s">
        <v>26</v>
      </c>
      <c r="B14" s="30">
        <f t="shared" si="0"/>
        <v>180</v>
      </c>
      <c r="C14" s="31">
        <v>0</v>
      </c>
      <c r="D14" s="10">
        <v>50</v>
      </c>
      <c r="E14" s="10">
        <v>0</v>
      </c>
      <c r="F14" s="10">
        <v>80</v>
      </c>
      <c r="G14" s="10">
        <v>50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</row>
    <row r="15" spans="1:14" x14ac:dyDescent="0.35">
      <c r="A15" s="7" t="s">
        <v>29</v>
      </c>
      <c r="B15" s="28">
        <f t="shared" si="0"/>
        <v>50</v>
      </c>
      <c r="C15" s="29">
        <v>0</v>
      </c>
      <c r="D15" s="8">
        <v>0</v>
      </c>
      <c r="E15" s="8">
        <v>0</v>
      </c>
      <c r="F15" s="8">
        <v>50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</row>
    <row r="16" spans="1:14" x14ac:dyDescent="0.35">
      <c r="A16" s="9" t="s">
        <v>123</v>
      </c>
      <c r="B16" s="30">
        <f t="shared" si="0"/>
        <v>0</v>
      </c>
      <c r="C16" s="31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</row>
    <row r="17" spans="1:14" x14ac:dyDescent="0.35">
      <c r="A17" s="7" t="s">
        <v>27</v>
      </c>
      <c r="B17" s="28">
        <f t="shared" si="0"/>
        <v>85</v>
      </c>
      <c r="C17" s="29">
        <v>0</v>
      </c>
      <c r="D17" s="8">
        <v>0</v>
      </c>
      <c r="E17" s="8">
        <v>0</v>
      </c>
      <c r="F17" s="8">
        <v>25</v>
      </c>
      <c r="G17" s="8">
        <v>0</v>
      </c>
      <c r="H17" s="8">
        <v>0</v>
      </c>
      <c r="I17" s="8">
        <v>0</v>
      </c>
      <c r="J17" s="8">
        <v>0</v>
      </c>
      <c r="K17" s="8">
        <v>60</v>
      </c>
      <c r="L17" s="8">
        <v>0</v>
      </c>
      <c r="M17" s="8">
        <v>0</v>
      </c>
      <c r="N17" s="8">
        <v>0</v>
      </c>
    </row>
    <row r="18" spans="1:14" x14ac:dyDescent="0.35">
      <c r="A18" s="9" t="s">
        <v>28</v>
      </c>
      <c r="B18" s="30">
        <f t="shared" si="0"/>
        <v>45</v>
      </c>
      <c r="C18" s="31">
        <v>0</v>
      </c>
      <c r="D18" s="10">
        <v>45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</row>
    <row r="19" spans="1:14" x14ac:dyDescent="0.35">
      <c r="A19" s="7" t="s">
        <v>31</v>
      </c>
      <c r="B19" s="28">
        <f t="shared" si="0"/>
        <v>195</v>
      </c>
      <c r="C19" s="29">
        <v>25</v>
      </c>
      <c r="D19" s="8">
        <v>25</v>
      </c>
      <c r="E19" s="8">
        <v>25</v>
      </c>
      <c r="F19" s="8">
        <v>25</v>
      </c>
      <c r="G19" s="8">
        <v>25</v>
      </c>
      <c r="H19" s="8">
        <v>35</v>
      </c>
      <c r="I19" s="8">
        <v>35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</row>
    <row r="20" spans="1:14" x14ac:dyDescent="0.35">
      <c r="A20" s="9" t="s">
        <v>32</v>
      </c>
      <c r="B20" s="30">
        <f t="shared" si="0"/>
        <v>0</v>
      </c>
      <c r="C20" s="31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</row>
    <row r="21" spans="1:14" x14ac:dyDescent="0.35">
      <c r="A21" s="7" t="s">
        <v>33</v>
      </c>
      <c r="B21" s="28">
        <f t="shared" si="0"/>
        <v>525</v>
      </c>
      <c r="C21" s="29">
        <v>75</v>
      </c>
      <c r="D21" s="8">
        <v>50</v>
      </c>
      <c r="E21" s="8">
        <v>0</v>
      </c>
      <c r="F21" s="8">
        <v>0</v>
      </c>
      <c r="G21" s="8">
        <v>0</v>
      </c>
      <c r="H21" s="8">
        <v>175</v>
      </c>
      <c r="I21" s="8">
        <v>75</v>
      </c>
      <c r="J21" s="8">
        <v>0</v>
      </c>
      <c r="K21" s="8">
        <v>100</v>
      </c>
      <c r="L21" s="8">
        <v>0</v>
      </c>
      <c r="M21" s="8">
        <v>50</v>
      </c>
      <c r="N21" s="8">
        <v>0</v>
      </c>
    </row>
    <row r="22" spans="1:14" x14ac:dyDescent="0.35">
      <c r="A22" s="9" t="s">
        <v>34</v>
      </c>
      <c r="B22" s="30">
        <f t="shared" si="0"/>
        <v>0</v>
      </c>
      <c r="C22" s="31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</row>
    <row r="23" spans="1:14" x14ac:dyDescent="0.35">
      <c r="A23" s="7" t="s">
        <v>124</v>
      </c>
      <c r="B23" s="28">
        <f t="shared" si="0"/>
        <v>0</v>
      </c>
      <c r="C23" s="29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</row>
    <row r="24" spans="1:14" x14ac:dyDescent="0.35">
      <c r="A24" s="9" t="s">
        <v>35</v>
      </c>
      <c r="B24" s="30">
        <f t="shared" si="0"/>
        <v>400</v>
      </c>
      <c r="C24" s="31">
        <v>0</v>
      </c>
      <c r="D24" s="10">
        <v>0</v>
      </c>
      <c r="E24" s="10">
        <v>100</v>
      </c>
      <c r="F24" s="10">
        <v>50</v>
      </c>
      <c r="G24" s="10">
        <v>0</v>
      </c>
      <c r="H24" s="10">
        <v>0</v>
      </c>
      <c r="I24" s="10">
        <v>50</v>
      </c>
      <c r="J24" s="10">
        <v>100</v>
      </c>
      <c r="K24" s="10">
        <v>100</v>
      </c>
      <c r="L24" s="10">
        <v>0</v>
      </c>
      <c r="M24" s="10">
        <v>0</v>
      </c>
      <c r="N24" s="10">
        <v>0</v>
      </c>
    </row>
    <row r="25" spans="1:14" x14ac:dyDescent="0.35">
      <c r="A25" s="7" t="s">
        <v>36</v>
      </c>
      <c r="B25" s="28">
        <f t="shared" si="0"/>
        <v>0</v>
      </c>
      <c r="C25" s="29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</row>
    <row r="26" spans="1:14" x14ac:dyDescent="0.35">
      <c r="A26" s="9" t="s">
        <v>38</v>
      </c>
      <c r="B26" s="30">
        <f t="shared" si="0"/>
        <v>190</v>
      </c>
      <c r="C26" s="31">
        <v>25</v>
      </c>
      <c r="D26" s="10">
        <v>25</v>
      </c>
      <c r="E26" s="10">
        <v>25</v>
      </c>
      <c r="F26" s="10">
        <v>0</v>
      </c>
      <c r="G26" s="10">
        <v>15</v>
      </c>
      <c r="H26" s="10">
        <v>0</v>
      </c>
      <c r="I26" s="10">
        <v>0</v>
      </c>
      <c r="J26" s="10">
        <v>20</v>
      </c>
      <c r="K26" s="10">
        <v>40</v>
      </c>
      <c r="L26" s="10">
        <v>20</v>
      </c>
      <c r="M26" s="10">
        <v>20</v>
      </c>
      <c r="N26" s="10">
        <v>0</v>
      </c>
    </row>
    <row r="27" spans="1:14" x14ac:dyDescent="0.35">
      <c r="A27" s="7" t="s">
        <v>37</v>
      </c>
      <c r="B27" s="28">
        <f t="shared" si="0"/>
        <v>0</v>
      </c>
      <c r="C27" s="29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</row>
    <row r="28" spans="1:14" x14ac:dyDescent="0.35">
      <c r="A28" s="9" t="s">
        <v>39</v>
      </c>
      <c r="B28" s="30">
        <f t="shared" si="0"/>
        <v>100</v>
      </c>
      <c r="C28" s="31">
        <v>0</v>
      </c>
      <c r="D28" s="10">
        <v>0</v>
      </c>
      <c r="E28" s="10">
        <v>0</v>
      </c>
      <c r="F28" s="10">
        <v>20</v>
      </c>
      <c r="G28" s="10">
        <v>0</v>
      </c>
      <c r="H28" s="10">
        <v>0</v>
      </c>
      <c r="I28" s="10">
        <v>20</v>
      </c>
      <c r="J28" s="10">
        <v>0</v>
      </c>
      <c r="K28" s="10">
        <v>25</v>
      </c>
      <c r="L28" s="10">
        <f>20+15</f>
        <v>35</v>
      </c>
      <c r="M28" s="10">
        <v>0</v>
      </c>
      <c r="N28" s="10">
        <v>0</v>
      </c>
    </row>
    <row r="29" spans="1:14" x14ac:dyDescent="0.35">
      <c r="A29" s="7" t="s">
        <v>41</v>
      </c>
      <c r="B29" s="28">
        <f t="shared" si="0"/>
        <v>50</v>
      </c>
      <c r="C29" s="29">
        <v>0</v>
      </c>
      <c r="D29" s="8">
        <v>0</v>
      </c>
      <c r="E29" s="8">
        <v>0</v>
      </c>
      <c r="F29" s="8">
        <v>0</v>
      </c>
      <c r="G29" s="8">
        <v>25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25</v>
      </c>
      <c r="N29" s="8">
        <v>0</v>
      </c>
    </row>
    <row r="30" spans="1:14" x14ac:dyDescent="0.35">
      <c r="A30" s="9" t="s">
        <v>125</v>
      </c>
      <c r="B30" s="30">
        <f t="shared" si="0"/>
        <v>0</v>
      </c>
      <c r="C30" s="31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</row>
    <row r="31" spans="1:14" x14ac:dyDescent="0.35">
      <c r="A31" s="7" t="s">
        <v>40</v>
      </c>
      <c r="B31" s="28">
        <f t="shared" ref="B31" si="1">SUM(C31:N31)</f>
        <v>35.81</v>
      </c>
      <c r="C31" s="29">
        <v>0</v>
      </c>
      <c r="D31" s="8">
        <v>0</v>
      </c>
      <c r="E31" s="8">
        <v>35.81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</row>
    <row r="32" spans="1:14" x14ac:dyDescent="0.35">
      <c r="A32" s="9" t="s">
        <v>139</v>
      </c>
      <c r="B32" s="30">
        <f t="shared" si="0"/>
        <v>70</v>
      </c>
      <c r="C32" s="31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70</v>
      </c>
      <c r="L32" s="10">
        <v>0</v>
      </c>
      <c r="M32" s="10">
        <v>0</v>
      </c>
      <c r="N32" s="10">
        <v>0</v>
      </c>
    </row>
    <row r="33" spans="1:14" x14ac:dyDescent="0.35">
      <c r="A33" s="7" t="s">
        <v>42</v>
      </c>
      <c r="B33" s="28">
        <f t="shared" si="0"/>
        <v>489</v>
      </c>
      <c r="C33" s="29">
        <v>0</v>
      </c>
      <c r="D33" s="8">
        <v>0</v>
      </c>
      <c r="E33" s="8">
        <v>0</v>
      </c>
      <c r="F33" s="8">
        <v>185</v>
      </c>
      <c r="G33" s="8">
        <v>0</v>
      </c>
      <c r="H33" s="8">
        <v>105</v>
      </c>
      <c r="I33" s="8">
        <v>109</v>
      </c>
      <c r="J33" s="8">
        <v>0</v>
      </c>
      <c r="K33" s="8">
        <v>0</v>
      </c>
      <c r="L33" s="8">
        <v>90</v>
      </c>
      <c r="M33" s="8">
        <v>0</v>
      </c>
      <c r="N33" s="8">
        <v>0</v>
      </c>
    </row>
    <row r="34" spans="1:14" x14ac:dyDescent="0.35">
      <c r="A34" s="9" t="s">
        <v>43</v>
      </c>
      <c r="B34" s="30">
        <f t="shared" si="0"/>
        <v>0</v>
      </c>
      <c r="C34" s="31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</row>
    <row r="35" spans="1:14" x14ac:dyDescent="0.35">
      <c r="A35" s="7" t="s">
        <v>45</v>
      </c>
      <c r="B35" s="28">
        <f t="shared" si="0"/>
        <v>740</v>
      </c>
      <c r="C35" s="29">
        <v>185</v>
      </c>
      <c r="D35" s="8">
        <v>0</v>
      </c>
      <c r="E35" s="8">
        <v>200</v>
      </c>
      <c r="F35" s="8">
        <v>55</v>
      </c>
      <c r="G35" s="8">
        <v>60</v>
      </c>
      <c r="H35" s="8">
        <v>60</v>
      </c>
      <c r="I35" s="8">
        <v>45</v>
      </c>
      <c r="J35" s="8">
        <v>0</v>
      </c>
      <c r="K35" s="8">
        <v>75</v>
      </c>
      <c r="L35" s="8">
        <v>60</v>
      </c>
      <c r="M35" s="8">
        <v>0</v>
      </c>
      <c r="N35" s="8">
        <v>0</v>
      </c>
    </row>
    <row r="36" spans="1:14" x14ac:dyDescent="0.35">
      <c r="A36" s="9" t="s">
        <v>46</v>
      </c>
      <c r="B36" s="30">
        <f t="shared" si="0"/>
        <v>188</v>
      </c>
      <c r="C36" s="31">
        <v>0</v>
      </c>
      <c r="D36" s="10">
        <v>86</v>
      </c>
      <c r="E36" s="10">
        <v>102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</row>
    <row r="37" spans="1:14" x14ac:dyDescent="0.35">
      <c r="A37" s="7" t="s">
        <v>140</v>
      </c>
      <c r="B37" s="28">
        <f t="shared" si="0"/>
        <v>35</v>
      </c>
      <c r="C37" s="29">
        <v>0</v>
      </c>
      <c r="D37" s="8">
        <v>0</v>
      </c>
      <c r="E37" s="8">
        <v>5</v>
      </c>
      <c r="F37" s="8">
        <v>0</v>
      </c>
      <c r="G37" s="8">
        <v>0</v>
      </c>
      <c r="H37" s="8">
        <v>30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</row>
    <row r="38" spans="1:14" x14ac:dyDescent="0.35">
      <c r="A38" s="9" t="s">
        <v>48</v>
      </c>
      <c r="B38" s="30">
        <f t="shared" si="0"/>
        <v>0</v>
      </c>
      <c r="C38" s="31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</row>
    <row r="39" spans="1:14" x14ac:dyDescent="0.35">
      <c r="A39" s="7" t="s">
        <v>50</v>
      </c>
      <c r="B39" s="28">
        <f t="shared" si="0"/>
        <v>0</v>
      </c>
      <c r="C39" s="29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</row>
    <row r="40" spans="1:14" x14ac:dyDescent="0.35">
      <c r="A40" s="9" t="s">
        <v>141</v>
      </c>
      <c r="B40" s="30">
        <f t="shared" ref="B40" si="2">SUM(C40:N40)</f>
        <v>40</v>
      </c>
      <c r="C40" s="31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20</v>
      </c>
      <c r="K40" s="10">
        <v>20</v>
      </c>
      <c r="L40" s="10">
        <v>0</v>
      </c>
      <c r="M40" s="10">
        <v>0</v>
      </c>
      <c r="N40" s="10">
        <v>0</v>
      </c>
    </row>
    <row r="41" spans="1:14" x14ac:dyDescent="0.35">
      <c r="A41" s="7" t="s">
        <v>53</v>
      </c>
      <c r="B41" s="28">
        <f t="shared" si="0"/>
        <v>0</v>
      </c>
      <c r="C41" s="29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</row>
    <row r="42" spans="1:14" x14ac:dyDescent="0.35">
      <c r="A42" s="9" t="s">
        <v>126</v>
      </c>
      <c r="B42" s="30">
        <f t="shared" si="0"/>
        <v>0</v>
      </c>
      <c r="C42" s="31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</row>
    <row r="43" spans="1:14" x14ac:dyDescent="0.35">
      <c r="A43" s="7" t="s">
        <v>55</v>
      </c>
      <c r="B43" s="28">
        <f t="shared" si="0"/>
        <v>80</v>
      </c>
      <c r="C43" s="29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40</v>
      </c>
      <c r="L43" s="8">
        <v>0</v>
      </c>
      <c r="M43" s="8">
        <v>40</v>
      </c>
      <c r="N43" s="8">
        <v>0</v>
      </c>
    </row>
    <row r="44" spans="1:14" x14ac:dyDescent="0.35">
      <c r="A44" s="9" t="s">
        <v>56</v>
      </c>
      <c r="B44" s="30">
        <f t="shared" si="0"/>
        <v>680</v>
      </c>
      <c r="C44" s="31">
        <v>200</v>
      </c>
      <c r="D44" s="10">
        <v>0</v>
      </c>
      <c r="E44" s="10">
        <v>0</v>
      </c>
      <c r="F44" s="10">
        <v>0</v>
      </c>
      <c r="G44" s="10">
        <v>180</v>
      </c>
      <c r="H44" s="10">
        <v>0</v>
      </c>
      <c r="I44" s="10">
        <v>0</v>
      </c>
      <c r="J44" s="10">
        <v>0</v>
      </c>
      <c r="K44" s="10">
        <v>0</v>
      </c>
      <c r="L44" s="10">
        <v>300</v>
      </c>
      <c r="M44" s="10">
        <v>0</v>
      </c>
      <c r="N44" s="10">
        <v>0</v>
      </c>
    </row>
    <row r="45" spans="1:14" x14ac:dyDescent="0.35">
      <c r="A45" s="7" t="s">
        <v>142</v>
      </c>
      <c r="B45" s="28">
        <f t="shared" si="0"/>
        <v>554</v>
      </c>
      <c r="C45" s="29">
        <v>0</v>
      </c>
      <c r="D45" s="8">
        <v>129</v>
      </c>
      <c r="E45" s="8">
        <v>0</v>
      </c>
      <c r="F45" s="8">
        <v>0</v>
      </c>
      <c r="G45" s="8">
        <v>0</v>
      </c>
      <c r="H45" s="8">
        <v>75</v>
      </c>
      <c r="I45" s="8">
        <v>0</v>
      </c>
      <c r="J45" s="8">
        <v>150</v>
      </c>
      <c r="K45" s="8">
        <v>0</v>
      </c>
      <c r="L45" s="8">
        <v>200</v>
      </c>
      <c r="M45" s="8">
        <v>0</v>
      </c>
      <c r="N45" s="8">
        <v>0</v>
      </c>
    </row>
    <row r="46" spans="1:14" x14ac:dyDescent="0.35">
      <c r="A46" s="9" t="s">
        <v>127</v>
      </c>
      <c r="B46" s="30">
        <f t="shared" si="0"/>
        <v>0</v>
      </c>
      <c r="C46" s="31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</row>
    <row r="47" spans="1:14" x14ac:dyDescent="0.35">
      <c r="A47" s="7" t="s">
        <v>62</v>
      </c>
      <c r="B47" s="28">
        <f t="shared" si="0"/>
        <v>228.75</v>
      </c>
      <c r="C47" s="29">
        <v>28.75</v>
      </c>
      <c r="D47" s="8">
        <v>0</v>
      </c>
      <c r="E47" s="8">
        <v>60</v>
      </c>
      <c r="F47" s="8">
        <v>0</v>
      </c>
      <c r="G47" s="8">
        <v>0</v>
      </c>
      <c r="H47" s="8">
        <v>0</v>
      </c>
      <c r="I47" s="8">
        <v>0</v>
      </c>
      <c r="J47" s="8">
        <v>100</v>
      </c>
      <c r="K47" s="8">
        <v>0</v>
      </c>
      <c r="L47" s="8">
        <v>40</v>
      </c>
      <c r="M47" s="8">
        <v>0</v>
      </c>
      <c r="N47" s="8">
        <v>0</v>
      </c>
    </row>
    <row r="48" spans="1:14" x14ac:dyDescent="0.35">
      <c r="A48" s="9" t="s">
        <v>128</v>
      </c>
      <c r="B48" s="30">
        <f t="shared" si="0"/>
        <v>0</v>
      </c>
      <c r="C48" s="31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</row>
    <row r="49" spans="1:14" x14ac:dyDescent="0.35">
      <c r="A49" s="7" t="s">
        <v>68</v>
      </c>
      <c r="B49" s="28">
        <f t="shared" si="0"/>
        <v>0</v>
      </c>
      <c r="C49" s="29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</row>
    <row r="50" spans="1:14" x14ac:dyDescent="0.35">
      <c r="A50" s="9" t="s">
        <v>129</v>
      </c>
      <c r="B50" s="30">
        <f t="shared" si="0"/>
        <v>0</v>
      </c>
      <c r="C50" s="31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</row>
    <row r="51" spans="1:14" x14ac:dyDescent="0.35">
      <c r="A51" s="7" t="s">
        <v>70</v>
      </c>
      <c r="B51" s="28">
        <f t="shared" si="0"/>
        <v>50</v>
      </c>
      <c r="C51" s="29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50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</row>
    <row r="52" spans="1:14" x14ac:dyDescent="0.35">
      <c r="A52" s="9" t="s">
        <v>72</v>
      </c>
      <c r="B52" s="30">
        <f t="shared" si="0"/>
        <v>0</v>
      </c>
      <c r="C52" s="31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</row>
    <row r="53" spans="1:14" x14ac:dyDescent="0.35">
      <c r="A53" s="7" t="s">
        <v>74</v>
      </c>
      <c r="B53" s="28">
        <f t="shared" si="0"/>
        <v>0</v>
      </c>
      <c r="C53" s="29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</row>
    <row r="54" spans="1:14" x14ac:dyDescent="0.35">
      <c r="A54" s="9" t="s">
        <v>73</v>
      </c>
      <c r="B54" s="30">
        <f t="shared" si="0"/>
        <v>0</v>
      </c>
      <c r="C54" s="31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</row>
    <row r="55" spans="1:14" x14ac:dyDescent="0.35">
      <c r="A55" s="7" t="s">
        <v>75</v>
      </c>
      <c r="B55" s="28">
        <f t="shared" si="0"/>
        <v>95</v>
      </c>
      <c r="C55" s="29"/>
      <c r="D55" s="8"/>
      <c r="E55" s="8"/>
      <c r="F55" s="8">
        <v>95</v>
      </c>
      <c r="G55" s="8"/>
      <c r="H55" s="8"/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</row>
    <row r="56" spans="1:14" x14ac:dyDescent="0.35">
      <c r="A56" s="9" t="s">
        <v>76</v>
      </c>
      <c r="B56" s="30">
        <f t="shared" si="0"/>
        <v>0</v>
      </c>
      <c r="C56" s="31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</row>
    <row r="57" spans="1:14" x14ac:dyDescent="0.35">
      <c r="A57" s="7" t="s">
        <v>79</v>
      </c>
      <c r="B57" s="28">
        <f t="shared" si="0"/>
        <v>0</v>
      </c>
      <c r="C57" s="29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</row>
    <row r="58" spans="1:14" x14ac:dyDescent="0.35">
      <c r="A58" s="9" t="s">
        <v>130</v>
      </c>
      <c r="B58" s="30">
        <f t="shared" si="0"/>
        <v>0</v>
      </c>
      <c r="C58" s="31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</row>
    <row r="59" spans="1:14" x14ac:dyDescent="0.35">
      <c r="A59" s="7" t="s">
        <v>131</v>
      </c>
      <c r="B59" s="28">
        <f t="shared" si="0"/>
        <v>0</v>
      </c>
      <c r="C59" s="29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</row>
    <row r="60" spans="1:14" x14ac:dyDescent="0.35">
      <c r="A60" s="9" t="s">
        <v>81</v>
      </c>
      <c r="B60" s="30">
        <f t="shared" si="0"/>
        <v>0</v>
      </c>
      <c r="C60" s="31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</row>
    <row r="61" spans="1:14" x14ac:dyDescent="0.35">
      <c r="A61" s="7" t="s">
        <v>82</v>
      </c>
      <c r="B61" s="28">
        <f t="shared" si="0"/>
        <v>140</v>
      </c>
      <c r="C61" s="29">
        <v>40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100</v>
      </c>
      <c r="M61" s="8">
        <v>0</v>
      </c>
      <c r="N61" s="8">
        <v>0</v>
      </c>
    </row>
    <row r="62" spans="1:14" x14ac:dyDescent="0.35">
      <c r="A62" s="9" t="s">
        <v>132</v>
      </c>
      <c r="B62" s="30">
        <f t="shared" si="0"/>
        <v>0</v>
      </c>
      <c r="C62" s="31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</row>
    <row r="63" spans="1:14" x14ac:dyDescent="0.35">
      <c r="A63" s="7" t="s">
        <v>83</v>
      </c>
      <c r="B63" s="28">
        <f t="shared" si="0"/>
        <v>80</v>
      </c>
      <c r="C63" s="29">
        <v>20</v>
      </c>
      <c r="D63" s="8">
        <v>0</v>
      </c>
      <c r="E63" s="8">
        <v>0</v>
      </c>
      <c r="F63" s="8">
        <v>15</v>
      </c>
      <c r="G63" s="8">
        <v>30</v>
      </c>
      <c r="H63" s="8">
        <v>0</v>
      </c>
      <c r="I63" s="8">
        <v>0</v>
      </c>
      <c r="J63" s="8">
        <v>0</v>
      </c>
      <c r="K63" s="8">
        <v>0</v>
      </c>
      <c r="L63" s="8">
        <v>15</v>
      </c>
      <c r="M63" s="8">
        <v>0</v>
      </c>
      <c r="N63" s="8">
        <v>0</v>
      </c>
    </row>
    <row r="64" spans="1:14" x14ac:dyDescent="0.35">
      <c r="A64" s="9" t="s">
        <v>84</v>
      </c>
      <c r="B64" s="30">
        <f t="shared" si="0"/>
        <v>20</v>
      </c>
      <c r="C64" s="31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20</v>
      </c>
      <c r="M64" s="10">
        <v>0</v>
      </c>
      <c r="N64" s="10">
        <v>0</v>
      </c>
    </row>
    <row r="65" spans="1:14" x14ac:dyDescent="0.35">
      <c r="A65" s="7" t="s">
        <v>85</v>
      </c>
      <c r="B65" s="28">
        <f t="shared" si="0"/>
        <v>40</v>
      </c>
      <c r="C65" s="29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20</v>
      </c>
      <c r="J65" s="8">
        <v>0</v>
      </c>
      <c r="K65" s="8">
        <v>0</v>
      </c>
      <c r="L65" s="8">
        <v>0</v>
      </c>
      <c r="M65" s="8">
        <v>20</v>
      </c>
      <c r="N65" s="8">
        <v>0</v>
      </c>
    </row>
    <row r="66" spans="1:14" x14ac:dyDescent="0.35">
      <c r="A66" s="9" t="s">
        <v>133</v>
      </c>
      <c r="B66" s="30">
        <f t="shared" si="0"/>
        <v>0</v>
      </c>
      <c r="C66" s="31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</row>
    <row r="67" spans="1:14" x14ac:dyDescent="0.35">
      <c r="A67" s="7" t="s">
        <v>134</v>
      </c>
      <c r="B67" s="28">
        <f t="shared" si="0"/>
        <v>0</v>
      </c>
      <c r="C67" s="29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</row>
    <row r="68" spans="1:14" x14ac:dyDescent="0.35">
      <c r="A68" s="9" t="s">
        <v>88</v>
      </c>
      <c r="B68" s="30">
        <f t="shared" si="0"/>
        <v>25</v>
      </c>
      <c r="C68" s="31">
        <v>25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</row>
    <row r="69" spans="1:14" x14ac:dyDescent="0.35">
      <c r="A69" s="7" t="s">
        <v>135</v>
      </c>
      <c r="B69" s="28">
        <f t="shared" si="0"/>
        <v>0</v>
      </c>
      <c r="C69" s="29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</row>
    <row r="70" spans="1:14" x14ac:dyDescent="0.35">
      <c r="A70" s="9" t="s">
        <v>90</v>
      </c>
      <c r="B70" s="30">
        <f t="shared" si="0"/>
        <v>40</v>
      </c>
      <c r="C70" s="31">
        <v>0</v>
      </c>
      <c r="D70" s="10">
        <v>0</v>
      </c>
      <c r="E70" s="10">
        <v>0</v>
      </c>
      <c r="F70" s="10">
        <v>40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</row>
    <row r="71" spans="1:14" x14ac:dyDescent="0.35">
      <c r="A71" s="7" t="s">
        <v>91</v>
      </c>
      <c r="B71" s="28">
        <f t="shared" ref="B71:B88" si="3">SUM(C71:N71)</f>
        <v>70</v>
      </c>
      <c r="C71" s="29">
        <v>0</v>
      </c>
      <c r="D71" s="8">
        <v>40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30</v>
      </c>
      <c r="L71" s="8">
        <v>0</v>
      </c>
      <c r="M71" s="8">
        <v>0</v>
      </c>
      <c r="N71" s="8">
        <v>0</v>
      </c>
    </row>
    <row r="72" spans="1:14" x14ac:dyDescent="0.35">
      <c r="A72" s="9" t="s">
        <v>92</v>
      </c>
      <c r="B72" s="30">
        <f t="shared" si="3"/>
        <v>190</v>
      </c>
      <c r="C72" s="31">
        <v>50</v>
      </c>
      <c r="D72" s="10">
        <v>0</v>
      </c>
      <c r="E72" s="10">
        <v>0</v>
      </c>
      <c r="F72" s="10">
        <v>60</v>
      </c>
      <c r="G72" s="10">
        <v>0</v>
      </c>
      <c r="H72" s="10">
        <v>0</v>
      </c>
      <c r="I72" s="10">
        <v>0</v>
      </c>
      <c r="J72" s="10">
        <v>80</v>
      </c>
      <c r="K72" s="10">
        <v>0</v>
      </c>
      <c r="L72" s="10">
        <v>0</v>
      </c>
      <c r="M72" s="10">
        <v>0</v>
      </c>
      <c r="N72" s="10">
        <v>0</v>
      </c>
    </row>
    <row r="73" spans="1:14" x14ac:dyDescent="0.35">
      <c r="A73" s="7" t="s">
        <v>94</v>
      </c>
      <c r="B73" s="28">
        <f t="shared" si="3"/>
        <v>100</v>
      </c>
      <c r="C73" s="29">
        <v>0</v>
      </c>
      <c r="D73" s="8">
        <v>0</v>
      </c>
      <c r="E73" s="8">
        <v>0</v>
      </c>
      <c r="F73" s="8">
        <v>100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</row>
    <row r="74" spans="1:14" x14ac:dyDescent="0.35">
      <c r="A74" s="9" t="s">
        <v>67</v>
      </c>
      <c r="B74" s="30">
        <f t="shared" si="3"/>
        <v>395</v>
      </c>
      <c r="C74" s="31">
        <v>200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60</v>
      </c>
      <c r="J74" s="10">
        <v>60</v>
      </c>
      <c r="K74" s="10">
        <v>0</v>
      </c>
      <c r="L74" s="10">
        <v>75</v>
      </c>
      <c r="M74" s="10">
        <v>0</v>
      </c>
      <c r="N74" s="10">
        <v>0</v>
      </c>
    </row>
    <row r="75" spans="1:14" x14ac:dyDescent="0.35">
      <c r="A75" s="7" t="s">
        <v>95</v>
      </c>
      <c r="B75" s="28">
        <f t="shared" si="3"/>
        <v>0</v>
      </c>
      <c r="C75" s="29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</row>
    <row r="76" spans="1:14" x14ac:dyDescent="0.35">
      <c r="A76" s="9" t="s">
        <v>143</v>
      </c>
      <c r="B76" s="30">
        <f t="shared" si="3"/>
        <v>50</v>
      </c>
      <c r="C76" s="31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25</v>
      </c>
      <c r="J76" s="10">
        <v>0</v>
      </c>
      <c r="K76" s="10">
        <v>0</v>
      </c>
      <c r="L76" s="10">
        <v>25</v>
      </c>
      <c r="M76" s="10">
        <v>0</v>
      </c>
      <c r="N76" s="10">
        <v>0</v>
      </c>
    </row>
    <row r="77" spans="1:14" x14ac:dyDescent="0.35">
      <c r="A77" s="7" t="s">
        <v>98</v>
      </c>
      <c r="B77" s="28">
        <f t="shared" si="3"/>
        <v>40</v>
      </c>
      <c r="C77" s="29">
        <v>0</v>
      </c>
      <c r="D77" s="8">
        <v>0</v>
      </c>
      <c r="E77" s="8">
        <v>40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</row>
    <row r="78" spans="1:14" x14ac:dyDescent="0.35">
      <c r="A78" s="9" t="s">
        <v>100</v>
      </c>
      <c r="B78" s="30">
        <f t="shared" si="3"/>
        <v>0</v>
      </c>
      <c r="C78" s="31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</row>
    <row r="79" spans="1:14" x14ac:dyDescent="0.35">
      <c r="A79" s="7" t="s">
        <v>101</v>
      </c>
      <c r="B79" s="28">
        <f t="shared" si="3"/>
        <v>225</v>
      </c>
      <c r="C79" s="29">
        <v>20</v>
      </c>
      <c r="D79" s="8"/>
      <c r="E79" s="8">
        <v>0</v>
      </c>
      <c r="F79" s="8">
        <v>40</v>
      </c>
      <c r="G79" s="8">
        <v>40</v>
      </c>
      <c r="H79" s="8"/>
      <c r="I79" s="8">
        <v>0</v>
      </c>
      <c r="J79" s="8">
        <v>0</v>
      </c>
      <c r="K79" s="8">
        <v>100</v>
      </c>
      <c r="L79" s="8">
        <v>25</v>
      </c>
      <c r="M79" s="8">
        <v>0</v>
      </c>
      <c r="N79" s="8">
        <v>0</v>
      </c>
    </row>
    <row r="80" spans="1:14" x14ac:dyDescent="0.35">
      <c r="A80" s="9" t="s">
        <v>136</v>
      </c>
      <c r="B80" s="30">
        <f t="shared" si="3"/>
        <v>0</v>
      </c>
      <c r="C80" s="31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</row>
    <row r="81" spans="1:14" x14ac:dyDescent="0.35">
      <c r="A81" s="7" t="s">
        <v>103</v>
      </c>
      <c r="B81" s="28">
        <f t="shared" si="3"/>
        <v>30</v>
      </c>
      <c r="C81" s="29">
        <v>20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10</v>
      </c>
      <c r="M81" s="8">
        <v>0</v>
      </c>
      <c r="N81" s="8">
        <v>0</v>
      </c>
    </row>
    <row r="82" spans="1:14" x14ac:dyDescent="0.35">
      <c r="A82" s="9" t="s">
        <v>104</v>
      </c>
      <c r="B82" s="30">
        <f t="shared" si="3"/>
        <v>110</v>
      </c>
      <c r="C82" s="31">
        <v>30</v>
      </c>
      <c r="D82" s="10">
        <v>30</v>
      </c>
      <c r="E82" s="10">
        <v>0</v>
      </c>
      <c r="F82" s="10">
        <v>0</v>
      </c>
      <c r="G82" s="10">
        <v>0</v>
      </c>
      <c r="H82" s="10">
        <v>50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</row>
    <row r="83" spans="1:14" x14ac:dyDescent="0.35">
      <c r="A83" s="7" t="s">
        <v>105</v>
      </c>
      <c r="B83" s="28">
        <f t="shared" si="3"/>
        <v>648</v>
      </c>
      <c r="C83" s="29">
        <v>70</v>
      </c>
      <c r="D83" s="8">
        <v>50</v>
      </c>
      <c r="E83" s="8">
        <v>0</v>
      </c>
      <c r="F83" s="8">
        <v>0</v>
      </c>
      <c r="G83" s="8">
        <v>135</v>
      </c>
      <c r="H83" s="8">
        <v>0</v>
      </c>
      <c r="I83" s="8">
        <v>138</v>
      </c>
      <c r="J83" s="8">
        <v>75</v>
      </c>
      <c r="K83" s="8">
        <v>50</v>
      </c>
      <c r="L83" s="8">
        <v>0</v>
      </c>
      <c r="M83" s="8">
        <v>130</v>
      </c>
      <c r="N83" s="8">
        <v>0</v>
      </c>
    </row>
    <row r="84" spans="1:14" x14ac:dyDescent="0.35">
      <c r="A84" s="9" t="s">
        <v>106</v>
      </c>
      <c r="B84" s="30">
        <f t="shared" si="3"/>
        <v>725</v>
      </c>
      <c r="C84" s="31">
        <v>0</v>
      </c>
      <c r="D84" s="10">
        <v>0</v>
      </c>
      <c r="E84" s="10">
        <v>100</v>
      </c>
      <c r="F84" s="10">
        <v>75</v>
      </c>
      <c r="G84" s="10">
        <v>0</v>
      </c>
      <c r="H84" s="10">
        <v>100</v>
      </c>
      <c r="I84" s="10">
        <v>50</v>
      </c>
      <c r="J84" s="10">
        <v>100</v>
      </c>
      <c r="K84" s="10">
        <v>200</v>
      </c>
      <c r="L84" s="10">
        <v>0</v>
      </c>
      <c r="M84" s="10">
        <v>100</v>
      </c>
      <c r="N84" s="10">
        <v>0</v>
      </c>
    </row>
    <row r="85" spans="1:14" x14ac:dyDescent="0.35">
      <c r="A85" s="7" t="s">
        <v>109</v>
      </c>
      <c r="B85" s="28">
        <f t="shared" si="3"/>
        <v>0</v>
      </c>
      <c r="C85" s="29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</row>
    <row r="86" spans="1:14" x14ac:dyDescent="0.35">
      <c r="A86" s="9" t="s">
        <v>110</v>
      </c>
      <c r="B86" s="30">
        <f t="shared" si="3"/>
        <v>0</v>
      </c>
      <c r="C86" s="31">
        <v>0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</row>
    <row r="87" spans="1:14" x14ac:dyDescent="0.35">
      <c r="A87" s="7" t="s">
        <v>112</v>
      </c>
      <c r="B87" s="28">
        <f t="shared" si="3"/>
        <v>80</v>
      </c>
      <c r="C87" s="29">
        <v>10</v>
      </c>
      <c r="D87" s="8">
        <v>0</v>
      </c>
      <c r="E87" s="8">
        <v>20</v>
      </c>
      <c r="F87" s="8">
        <v>0</v>
      </c>
      <c r="G87" s="8">
        <v>20</v>
      </c>
      <c r="H87" s="8">
        <v>0</v>
      </c>
      <c r="I87" s="8">
        <v>20</v>
      </c>
      <c r="J87" s="8">
        <v>0</v>
      </c>
      <c r="K87" s="8">
        <v>0</v>
      </c>
      <c r="L87" s="8">
        <v>0</v>
      </c>
      <c r="M87" s="8">
        <v>10</v>
      </c>
      <c r="N87" s="8">
        <v>0</v>
      </c>
    </row>
    <row r="88" spans="1:14" x14ac:dyDescent="0.35">
      <c r="A88" s="9" t="s">
        <v>113</v>
      </c>
      <c r="B88" s="30">
        <f t="shared" si="3"/>
        <v>185</v>
      </c>
      <c r="C88" s="31">
        <v>15</v>
      </c>
      <c r="D88" s="10">
        <v>0</v>
      </c>
      <c r="E88" s="10">
        <v>20</v>
      </c>
      <c r="F88" s="10">
        <v>0</v>
      </c>
      <c r="G88" s="10">
        <v>40</v>
      </c>
      <c r="H88" s="10">
        <v>50</v>
      </c>
      <c r="I88" s="10">
        <v>0</v>
      </c>
      <c r="J88" s="10">
        <v>20</v>
      </c>
      <c r="K88" s="10">
        <v>20</v>
      </c>
      <c r="L88" s="10">
        <v>0</v>
      </c>
      <c r="M88" s="10">
        <v>20</v>
      </c>
      <c r="N88" s="10">
        <v>0</v>
      </c>
    </row>
    <row r="89" spans="1:14" ht="15" thickBot="1" x14ac:dyDescent="0.4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" thickBot="1" x14ac:dyDescent="0.4">
      <c r="A90" s="18" t="s">
        <v>115</v>
      </c>
      <c r="B90" s="19"/>
      <c r="C90" s="11">
        <f>SUM(C2:C88)</f>
        <v>2040.75</v>
      </c>
      <c r="D90" s="12">
        <f t="shared" ref="D90:N90" si="4">SUM(D2:D88)</f>
        <v>530</v>
      </c>
      <c r="E90" s="12">
        <f t="shared" si="4"/>
        <v>1364.81</v>
      </c>
      <c r="F90" s="12">
        <f t="shared" si="4"/>
        <v>1095</v>
      </c>
      <c r="G90" s="12">
        <f t="shared" si="4"/>
        <v>775</v>
      </c>
      <c r="H90" s="12">
        <f t="shared" si="4"/>
        <v>1235</v>
      </c>
      <c r="I90" s="12">
        <f t="shared" si="4"/>
        <v>857</v>
      </c>
      <c r="J90" s="12">
        <f t="shared" si="4"/>
        <v>915</v>
      </c>
      <c r="K90" s="12">
        <f t="shared" si="4"/>
        <v>1256</v>
      </c>
      <c r="L90" s="12">
        <f t="shared" si="4"/>
        <v>1185</v>
      </c>
      <c r="M90" s="12">
        <f t="shared" si="4"/>
        <v>983</v>
      </c>
      <c r="N90" s="12">
        <f t="shared" si="4"/>
        <v>0</v>
      </c>
    </row>
    <row r="91" spans="1:14" ht="15" thickBot="1" x14ac:dyDescent="0.4">
      <c r="A91" s="5" t="s">
        <v>144</v>
      </c>
      <c r="B91" s="20"/>
      <c r="C91" s="22">
        <f>C90</f>
        <v>2040.75</v>
      </c>
      <c r="D91" s="21">
        <f>SUM(C90:D90)/2</f>
        <v>1285.375</v>
      </c>
      <c r="E91" s="21">
        <f>SUM(C90:E90)/3</f>
        <v>1311.8533333333332</v>
      </c>
      <c r="F91" s="21">
        <f>SUM(C90:F90)/4</f>
        <v>1257.6399999999999</v>
      </c>
      <c r="G91" s="21">
        <f>SUM(C90:G90)/5</f>
        <v>1161.1119999999999</v>
      </c>
      <c r="H91" s="21">
        <f>SUM(C90:H90)/6</f>
        <v>1173.4266666666665</v>
      </c>
      <c r="I91" s="21">
        <f>SUM(C90:I90)/7</f>
        <v>1128.222857142857</v>
      </c>
      <c r="J91" s="21">
        <f>SUM(C90:J90)/8</f>
        <v>1101.57</v>
      </c>
      <c r="K91" s="21">
        <f>SUM(C90:K90)/9</f>
        <v>1118.7288888888888</v>
      </c>
      <c r="L91" s="21">
        <f>SUM(C90:L90)/10</f>
        <v>1125.356</v>
      </c>
      <c r="M91" s="21">
        <f>SUM(C90:M90)/11</f>
        <v>1112.4145454545453</v>
      </c>
      <c r="N91" s="21">
        <f>SUM(C90:M90)/12</f>
        <v>1019.7133333333333</v>
      </c>
    </row>
    <row r="92" spans="1:14" x14ac:dyDescent="0.35">
      <c r="B92" s="4"/>
    </row>
    <row r="93" spans="1:14" x14ac:dyDescent="0.35">
      <c r="A93" s="2" t="s">
        <v>145</v>
      </c>
      <c r="B93" s="4">
        <f>SUM(B2:B88)</f>
        <v>12236.560000000001</v>
      </c>
    </row>
    <row r="94" spans="1:14" x14ac:dyDescent="0.35">
      <c r="A94" s="2" t="s">
        <v>146</v>
      </c>
      <c r="B94" s="4">
        <f>SUM(C90:N90)</f>
        <v>12236.56</v>
      </c>
    </row>
    <row r="95" spans="1:14" x14ac:dyDescent="0.35">
      <c r="B95" s="4" t="s">
        <v>77</v>
      </c>
    </row>
  </sheetData>
  <pageMargins left="0.25" right="0.25" top="0.25" bottom="0.25" header="0.25" footer="0.25"/>
  <pageSetup scale="62" fitToHeight="2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N98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N85" sqref="N85"/>
    </sheetView>
  </sheetViews>
  <sheetFormatPr defaultColWidth="8.81640625" defaultRowHeight="14.5" x14ac:dyDescent="0.35"/>
  <cols>
    <col min="1" max="1" width="38.7265625" style="2" customWidth="1"/>
    <col min="2" max="14" width="12.7265625" customWidth="1"/>
  </cols>
  <sheetData>
    <row r="1" spans="1:14" s="1" customFormat="1" ht="58.5" thickBot="1" x14ac:dyDescent="0.4">
      <c r="A1" s="15" t="s">
        <v>147</v>
      </c>
      <c r="B1" s="15" t="s">
        <v>1</v>
      </c>
      <c r="C1" s="23" t="s">
        <v>148</v>
      </c>
      <c r="D1" s="24" t="s">
        <v>3</v>
      </c>
      <c r="E1" s="23" t="s">
        <v>149</v>
      </c>
      <c r="F1" s="24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5" t="s">
        <v>13</v>
      </c>
    </row>
    <row r="2" spans="1:14" x14ac:dyDescent="0.35">
      <c r="A2" s="13" t="s">
        <v>117</v>
      </c>
      <c r="B2" s="26">
        <f>SUM(C2:N2)</f>
        <v>250</v>
      </c>
      <c r="C2" s="27">
        <v>0</v>
      </c>
      <c r="D2" s="14">
        <v>0</v>
      </c>
      <c r="E2" s="14">
        <v>0</v>
      </c>
      <c r="F2" s="14">
        <v>50</v>
      </c>
      <c r="G2" s="14">
        <v>10</v>
      </c>
      <c r="H2" s="14">
        <v>0</v>
      </c>
      <c r="I2" s="14">
        <v>0</v>
      </c>
      <c r="J2" s="14">
        <v>40</v>
      </c>
      <c r="K2" s="14">
        <v>150</v>
      </c>
      <c r="L2" s="14">
        <v>0</v>
      </c>
      <c r="M2" s="14">
        <v>0</v>
      </c>
      <c r="N2" s="14">
        <v>0</v>
      </c>
    </row>
    <row r="3" spans="1:14" x14ac:dyDescent="0.35">
      <c r="A3" s="7" t="s">
        <v>15</v>
      </c>
      <c r="B3" s="28">
        <f t="shared" ref="B3:B71" si="0">SUM(C3:N3)</f>
        <v>0</v>
      </c>
      <c r="C3" s="29">
        <v>0</v>
      </c>
      <c r="D3" s="8">
        <v>0</v>
      </c>
      <c r="E3" s="8">
        <v>0</v>
      </c>
      <c r="F3" s="8">
        <v>0</v>
      </c>
      <c r="G3" s="8">
        <v>0</v>
      </c>
      <c r="H3" s="8">
        <v>0</v>
      </c>
      <c r="I3" s="8">
        <v>0</v>
      </c>
      <c r="J3" s="8">
        <v>0</v>
      </c>
      <c r="K3" s="8">
        <v>0</v>
      </c>
      <c r="L3" s="8">
        <v>0</v>
      </c>
      <c r="M3" s="8">
        <v>0</v>
      </c>
      <c r="N3" s="8">
        <v>0</v>
      </c>
    </row>
    <row r="4" spans="1:14" x14ac:dyDescent="0.35">
      <c r="A4" s="9" t="s">
        <v>118</v>
      </c>
      <c r="B4" s="30">
        <f t="shared" si="0"/>
        <v>218.56</v>
      </c>
      <c r="C4" s="31">
        <v>0</v>
      </c>
      <c r="D4" s="10">
        <v>0</v>
      </c>
      <c r="E4" s="10">
        <v>0</v>
      </c>
      <c r="F4" s="10">
        <v>40</v>
      </c>
      <c r="G4" s="10">
        <v>0</v>
      </c>
      <c r="H4" s="10">
        <v>0</v>
      </c>
      <c r="I4" s="10">
        <v>0</v>
      </c>
      <c r="J4" s="10">
        <v>0</v>
      </c>
      <c r="K4" s="10">
        <v>150</v>
      </c>
      <c r="L4" s="10">
        <v>0</v>
      </c>
      <c r="M4" s="10">
        <v>28.56</v>
      </c>
      <c r="N4" s="10">
        <v>0</v>
      </c>
    </row>
    <row r="5" spans="1:14" x14ac:dyDescent="0.35">
      <c r="A5" s="7" t="s">
        <v>16</v>
      </c>
      <c r="B5" s="28">
        <f t="shared" si="0"/>
        <v>60</v>
      </c>
      <c r="C5" s="29">
        <v>60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</row>
    <row r="6" spans="1:14" x14ac:dyDescent="0.35">
      <c r="A6" s="9" t="s">
        <v>119</v>
      </c>
      <c r="B6" s="30">
        <f t="shared" si="0"/>
        <v>0</v>
      </c>
      <c r="C6" s="31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</row>
    <row r="7" spans="1:14" x14ac:dyDescent="0.35">
      <c r="A7" s="7" t="s">
        <v>17</v>
      </c>
      <c r="B7" s="28">
        <f t="shared" si="0"/>
        <v>150</v>
      </c>
      <c r="C7" s="29">
        <f>30+30</f>
        <v>60</v>
      </c>
      <c r="D7" s="8">
        <v>0</v>
      </c>
      <c r="E7" s="8">
        <v>30</v>
      </c>
      <c r="F7" s="8">
        <v>60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</row>
    <row r="8" spans="1:14" x14ac:dyDescent="0.35">
      <c r="A8" s="9" t="s">
        <v>18</v>
      </c>
      <c r="B8" s="30">
        <f t="shared" si="0"/>
        <v>1297.45</v>
      </c>
      <c r="C8" s="31">
        <f>1000+30+133</f>
        <v>1163</v>
      </c>
      <c r="D8" s="10">
        <v>0</v>
      </c>
      <c r="E8" s="10">
        <v>34.450000000000003</v>
      </c>
      <c r="F8" s="10">
        <v>0</v>
      </c>
      <c r="G8" s="10">
        <v>0</v>
      </c>
      <c r="H8" s="10">
        <v>0</v>
      </c>
      <c r="I8" s="10">
        <v>100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</row>
    <row r="9" spans="1:14" x14ac:dyDescent="0.35">
      <c r="A9" s="7" t="s">
        <v>120</v>
      </c>
      <c r="B9" s="28">
        <f t="shared" si="0"/>
        <v>0</v>
      </c>
      <c r="C9" s="29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35">
      <c r="A10" s="9" t="s">
        <v>19</v>
      </c>
      <c r="B10" s="30">
        <f t="shared" si="0"/>
        <v>113</v>
      </c>
      <c r="C10" s="31">
        <v>113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</row>
    <row r="11" spans="1:14" x14ac:dyDescent="0.35">
      <c r="A11" s="7" t="s">
        <v>121</v>
      </c>
      <c r="B11" s="28">
        <f t="shared" si="0"/>
        <v>94.21</v>
      </c>
      <c r="C11" s="29">
        <v>74.209999999999994</v>
      </c>
      <c r="D11" s="8">
        <v>0</v>
      </c>
      <c r="E11" s="8">
        <v>0</v>
      </c>
      <c r="F11" s="8">
        <v>20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35">
      <c r="A12" s="9" t="s">
        <v>21</v>
      </c>
      <c r="B12" s="30">
        <f t="shared" si="0"/>
        <v>705</v>
      </c>
      <c r="C12" s="31">
        <v>100</v>
      </c>
      <c r="D12" s="10">
        <v>0</v>
      </c>
      <c r="E12" s="10">
        <v>50</v>
      </c>
      <c r="F12" s="10">
        <v>0</v>
      </c>
      <c r="G12" s="10">
        <v>40</v>
      </c>
      <c r="H12" s="10">
        <v>100</v>
      </c>
      <c r="I12" s="10">
        <v>120</v>
      </c>
      <c r="J12" s="10">
        <v>70</v>
      </c>
      <c r="K12" s="10">
        <v>45</v>
      </c>
      <c r="L12" s="10">
        <v>70</v>
      </c>
      <c r="M12" s="10">
        <v>40</v>
      </c>
      <c r="N12" s="10">
        <v>70</v>
      </c>
    </row>
    <row r="13" spans="1:14" x14ac:dyDescent="0.35">
      <c r="A13" s="7" t="s">
        <v>122</v>
      </c>
      <c r="B13" s="28">
        <f t="shared" si="0"/>
        <v>0</v>
      </c>
      <c r="C13" s="29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</row>
    <row r="14" spans="1:14" x14ac:dyDescent="0.35">
      <c r="A14" s="9" t="s">
        <v>26</v>
      </c>
      <c r="B14" s="30">
        <f t="shared" si="0"/>
        <v>0</v>
      </c>
      <c r="C14" s="31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</row>
    <row r="15" spans="1:14" x14ac:dyDescent="0.35">
      <c r="A15" s="7" t="s">
        <v>29</v>
      </c>
      <c r="B15" s="28">
        <f t="shared" si="0"/>
        <v>0</v>
      </c>
      <c r="C15" s="29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</row>
    <row r="16" spans="1:14" x14ac:dyDescent="0.35">
      <c r="A16" s="9" t="s">
        <v>123</v>
      </c>
      <c r="B16" s="30">
        <f t="shared" si="0"/>
        <v>0</v>
      </c>
      <c r="C16" s="31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</row>
    <row r="17" spans="1:14" x14ac:dyDescent="0.35">
      <c r="A17" s="7" t="s">
        <v>27</v>
      </c>
      <c r="B17" s="28">
        <f t="shared" si="0"/>
        <v>0</v>
      </c>
      <c r="C17" s="29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</row>
    <row r="18" spans="1:14" x14ac:dyDescent="0.35">
      <c r="A18" s="9" t="s">
        <v>28</v>
      </c>
      <c r="B18" s="30">
        <f t="shared" si="0"/>
        <v>0</v>
      </c>
      <c r="C18" s="31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</row>
    <row r="19" spans="1:14" x14ac:dyDescent="0.35">
      <c r="A19" s="7" t="s">
        <v>31</v>
      </c>
      <c r="B19" s="28">
        <f t="shared" si="0"/>
        <v>210</v>
      </c>
      <c r="C19" s="29">
        <v>0</v>
      </c>
      <c r="D19" s="8">
        <v>0</v>
      </c>
      <c r="E19" s="8">
        <v>0</v>
      </c>
      <c r="F19" s="8">
        <v>0</v>
      </c>
      <c r="G19" s="8">
        <v>50</v>
      </c>
      <c r="H19" s="8">
        <v>25</v>
      </c>
      <c r="I19" s="8">
        <v>25</v>
      </c>
      <c r="J19" s="8">
        <v>0</v>
      </c>
      <c r="K19" s="8">
        <v>0</v>
      </c>
      <c r="L19" s="8">
        <v>10</v>
      </c>
      <c r="M19" s="8">
        <v>0</v>
      </c>
      <c r="N19" s="8">
        <v>100</v>
      </c>
    </row>
    <row r="20" spans="1:14" x14ac:dyDescent="0.35">
      <c r="A20" s="9" t="s">
        <v>32</v>
      </c>
      <c r="B20" s="30">
        <f t="shared" si="0"/>
        <v>0</v>
      </c>
      <c r="C20" s="31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</row>
    <row r="21" spans="1:14" x14ac:dyDescent="0.35">
      <c r="A21" s="7" t="s">
        <v>33</v>
      </c>
      <c r="B21" s="28">
        <f t="shared" si="0"/>
        <v>565</v>
      </c>
      <c r="C21" s="29">
        <f>50+50</f>
        <v>100</v>
      </c>
      <c r="D21" s="8">
        <v>0</v>
      </c>
      <c r="E21" s="8">
        <v>0</v>
      </c>
      <c r="F21" s="8">
        <v>15</v>
      </c>
      <c r="G21" s="8">
        <v>25</v>
      </c>
      <c r="H21" s="8">
        <v>50</v>
      </c>
      <c r="I21" s="8">
        <v>50</v>
      </c>
      <c r="J21" s="8">
        <v>25</v>
      </c>
      <c r="K21" s="8">
        <v>50</v>
      </c>
      <c r="L21" s="8">
        <v>75</v>
      </c>
      <c r="M21" s="8">
        <v>75</v>
      </c>
      <c r="N21" s="8">
        <v>100</v>
      </c>
    </row>
    <row r="22" spans="1:14" x14ac:dyDescent="0.35">
      <c r="A22" s="9" t="s">
        <v>34</v>
      </c>
      <c r="B22" s="30">
        <f t="shared" si="0"/>
        <v>0</v>
      </c>
      <c r="C22" s="31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</row>
    <row r="23" spans="1:14" x14ac:dyDescent="0.35">
      <c r="A23" s="7" t="s">
        <v>124</v>
      </c>
      <c r="B23" s="28">
        <f t="shared" si="0"/>
        <v>10</v>
      </c>
      <c r="C23" s="29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10</v>
      </c>
      <c r="K23" s="8">
        <v>0</v>
      </c>
      <c r="L23" s="8">
        <v>0</v>
      </c>
      <c r="M23" s="8">
        <v>0</v>
      </c>
      <c r="N23" s="8">
        <v>0</v>
      </c>
    </row>
    <row r="24" spans="1:14" x14ac:dyDescent="0.35">
      <c r="A24" s="9" t="s">
        <v>35</v>
      </c>
      <c r="B24" s="30">
        <f t="shared" si="0"/>
        <v>200</v>
      </c>
      <c r="C24" s="31">
        <v>200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</row>
    <row r="25" spans="1:14" x14ac:dyDescent="0.35">
      <c r="A25" s="7" t="s">
        <v>36</v>
      </c>
      <c r="B25" s="28">
        <f t="shared" si="0"/>
        <v>0</v>
      </c>
      <c r="C25" s="29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</row>
    <row r="26" spans="1:14" x14ac:dyDescent="0.35">
      <c r="A26" s="9" t="s">
        <v>38</v>
      </c>
      <c r="B26" s="30">
        <f t="shared" si="0"/>
        <v>150</v>
      </c>
      <c r="C26" s="31">
        <f>25+25</f>
        <v>50</v>
      </c>
      <c r="D26" s="10">
        <v>0</v>
      </c>
      <c r="E26" s="10">
        <v>50</v>
      </c>
      <c r="F26" s="10">
        <v>20</v>
      </c>
      <c r="G26" s="10">
        <v>0</v>
      </c>
      <c r="H26" s="10">
        <v>0</v>
      </c>
      <c r="I26" s="10">
        <v>0</v>
      </c>
      <c r="J26" s="10">
        <v>10</v>
      </c>
      <c r="K26" s="10">
        <v>20</v>
      </c>
      <c r="L26" s="10">
        <v>0</v>
      </c>
      <c r="M26" s="10">
        <v>0</v>
      </c>
      <c r="N26" s="10">
        <v>0</v>
      </c>
    </row>
    <row r="27" spans="1:14" x14ac:dyDescent="0.35">
      <c r="A27" s="7" t="s">
        <v>37</v>
      </c>
      <c r="B27" s="28">
        <f t="shared" si="0"/>
        <v>0</v>
      </c>
      <c r="C27" s="29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</row>
    <row r="28" spans="1:14" x14ac:dyDescent="0.35">
      <c r="A28" s="9" t="s">
        <v>39</v>
      </c>
      <c r="B28" s="30">
        <f t="shared" si="0"/>
        <v>0</v>
      </c>
      <c r="C28" s="31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</row>
    <row r="29" spans="1:14" x14ac:dyDescent="0.35">
      <c r="A29" s="7" t="s">
        <v>41</v>
      </c>
      <c r="B29" s="28">
        <f t="shared" si="0"/>
        <v>0</v>
      </c>
      <c r="C29" s="29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</row>
    <row r="30" spans="1:14" x14ac:dyDescent="0.35">
      <c r="A30" s="9" t="s">
        <v>125</v>
      </c>
      <c r="B30" s="30">
        <f t="shared" si="0"/>
        <v>0</v>
      </c>
      <c r="C30" s="31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</row>
    <row r="31" spans="1:14" x14ac:dyDescent="0.35">
      <c r="A31" s="7" t="s">
        <v>40</v>
      </c>
      <c r="B31" s="28">
        <f t="shared" si="0"/>
        <v>195</v>
      </c>
      <c r="C31" s="29">
        <v>0</v>
      </c>
      <c r="D31" s="8">
        <v>0</v>
      </c>
      <c r="E31" s="8">
        <v>45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150</v>
      </c>
      <c r="L31" s="8">
        <v>0</v>
      </c>
      <c r="M31" s="8">
        <v>0</v>
      </c>
      <c r="N31" s="8">
        <v>0</v>
      </c>
    </row>
    <row r="32" spans="1:14" x14ac:dyDescent="0.35">
      <c r="A32" s="9" t="s">
        <v>139</v>
      </c>
      <c r="B32" s="30">
        <f t="shared" si="0"/>
        <v>0</v>
      </c>
      <c r="C32" s="31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</row>
    <row r="33" spans="1:14" x14ac:dyDescent="0.35">
      <c r="A33" s="7" t="s">
        <v>42</v>
      </c>
      <c r="B33" s="28">
        <f t="shared" si="0"/>
        <v>0</v>
      </c>
      <c r="C33" s="29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</row>
    <row r="34" spans="1:14" x14ac:dyDescent="0.35">
      <c r="A34" s="9" t="s">
        <v>43</v>
      </c>
      <c r="B34" s="30">
        <f t="shared" si="0"/>
        <v>0</v>
      </c>
      <c r="C34" s="31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</row>
    <row r="35" spans="1:14" x14ac:dyDescent="0.35">
      <c r="A35" s="7" t="s">
        <v>45</v>
      </c>
      <c r="B35" s="28">
        <f t="shared" si="0"/>
        <v>145</v>
      </c>
      <c r="C35" s="29">
        <f>115+30</f>
        <v>145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</row>
    <row r="36" spans="1:14" x14ac:dyDescent="0.35">
      <c r="A36" s="9" t="s">
        <v>46</v>
      </c>
      <c r="B36" s="30">
        <f t="shared" si="0"/>
        <v>50</v>
      </c>
      <c r="C36" s="31">
        <v>0</v>
      </c>
      <c r="D36" s="10">
        <v>0</v>
      </c>
      <c r="E36" s="10">
        <v>0</v>
      </c>
      <c r="F36" s="10">
        <v>50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</row>
    <row r="37" spans="1:14" x14ac:dyDescent="0.35">
      <c r="A37" s="7" t="s">
        <v>140</v>
      </c>
      <c r="B37" s="28">
        <f t="shared" si="0"/>
        <v>0</v>
      </c>
      <c r="C37" s="29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</row>
    <row r="38" spans="1:14" x14ac:dyDescent="0.35">
      <c r="A38" s="9" t="s">
        <v>150</v>
      </c>
      <c r="B38" s="30">
        <f t="shared" si="0"/>
        <v>35</v>
      </c>
      <c r="C38" s="31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35</v>
      </c>
    </row>
    <row r="39" spans="1:14" x14ac:dyDescent="0.35">
      <c r="A39" s="7" t="s">
        <v>50</v>
      </c>
      <c r="B39" s="28">
        <f t="shared" si="0"/>
        <v>0</v>
      </c>
      <c r="C39" s="29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</row>
    <row r="40" spans="1:14" x14ac:dyDescent="0.35">
      <c r="A40" s="9" t="s">
        <v>141</v>
      </c>
      <c r="B40" s="30">
        <f t="shared" si="0"/>
        <v>61</v>
      </c>
      <c r="C40" s="31">
        <v>41</v>
      </c>
      <c r="D40" s="10">
        <v>0</v>
      </c>
      <c r="E40" s="10">
        <v>0</v>
      </c>
      <c r="F40" s="10">
        <v>20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</row>
    <row r="41" spans="1:14" x14ac:dyDescent="0.35">
      <c r="A41" s="7" t="s">
        <v>53</v>
      </c>
      <c r="B41" s="28">
        <f t="shared" si="0"/>
        <v>0</v>
      </c>
      <c r="C41" s="29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</row>
    <row r="42" spans="1:14" x14ac:dyDescent="0.35">
      <c r="A42" s="9" t="s">
        <v>126</v>
      </c>
      <c r="B42" s="30">
        <f t="shared" si="0"/>
        <v>0</v>
      </c>
      <c r="C42" s="31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</row>
    <row r="43" spans="1:14" x14ac:dyDescent="0.35">
      <c r="A43" s="7" t="s">
        <v>55</v>
      </c>
      <c r="B43" s="28">
        <f t="shared" si="0"/>
        <v>40</v>
      </c>
      <c r="C43" s="29">
        <v>0</v>
      </c>
      <c r="D43" s="8">
        <v>0</v>
      </c>
      <c r="E43" s="8">
        <v>40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</row>
    <row r="44" spans="1:14" x14ac:dyDescent="0.35">
      <c r="A44" s="9" t="s">
        <v>151</v>
      </c>
      <c r="B44" s="30">
        <f t="shared" si="0"/>
        <v>260</v>
      </c>
      <c r="C44" s="31">
        <v>0</v>
      </c>
      <c r="D44" s="10">
        <v>0</v>
      </c>
      <c r="E44" s="10">
        <v>0</v>
      </c>
      <c r="F44" s="10">
        <v>0</v>
      </c>
      <c r="G44" s="10">
        <v>10</v>
      </c>
      <c r="H44" s="10">
        <v>0</v>
      </c>
      <c r="I44" s="10">
        <v>0</v>
      </c>
      <c r="J44" s="10">
        <v>0</v>
      </c>
      <c r="K44" s="10">
        <v>240</v>
      </c>
      <c r="L44" s="10">
        <v>10</v>
      </c>
      <c r="M44" s="10">
        <v>0</v>
      </c>
      <c r="N44" s="10">
        <v>0</v>
      </c>
    </row>
    <row r="45" spans="1:14" x14ac:dyDescent="0.35">
      <c r="A45" s="7" t="s">
        <v>142</v>
      </c>
      <c r="B45" s="28">
        <f t="shared" si="0"/>
        <v>150</v>
      </c>
      <c r="C45" s="29">
        <v>150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</row>
    <row r="46" spans="1:14" x14ac:dyDescent="0.35">
      <c r="A46" s="9" t="s">
        <v>127</v>
      </c>
      <c r="B46" s="30">
        <f t="shared" si="0"/>
        <v>0</v>
      </c>
      <c r="C46" s="31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</row>
    <row r="47" spans="1:14" x14ac:dyDescent="0.35">
      <c r="A47" s="7" t="s">
        <v>62</v>
      </c>
      <c r="B47" s="28">
        <f t="shared" si="0"/>
        <v>30</v>
      </c>
      <c r="C47" s="29">
        <v>0</v>
      </c>
      <c r="D47" s="8">
        <v>0</v>
      </c>
      <c r="E47" s="8">
        <v>30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</row>
    <row r="48" spans="1:14" x14ac:dyDescent="0.35">
      <c r="A48" s="9" t="s">
        <v>152</v>
      </c>
      <c r="B48" s="30">
        <f t="shared" si="0"/>
        <v>85</v>
      </c>
      <c r="C48" s="31">
        <v>0</v>
      </c>
      <c r="D48" s="10">
        <v>0</v>
      </c>
      <c r="E48" s="10">
        <v>0</v>
      </c>
      <c r="F48" s="10">
        <v>0</v>
      </c>
      <c r="G48" s="10">
        <v>45</v>
      </c>
      <c r="H48" s="10">
        <v>0</v>
      </c>
      <c r="I48" s="10">
        <v>0</v>
      </c>
      <c r="J48" s="10">
        <v>0</v>
      </c>
      <c r="K48" s="10">
        <v>0</v>
      </c>
      <c r="L48" s="10">
        <v>40</v>
      </c>
      <c r="M48" s="10">
        <v>0</v>
      </c>
      <c r="N48" s="10">
        <v>0</v>
      </c>
    </row>
    <row r="49" spans="1:14" x14ac:dyDescent="0.35">
      <c r="A49" s="7" t="s">
        <v>128</v>
      </c>
      <c r="B49" s="28">
        <f t="shared" si="0"/>
        <v>0</v>
      </c>
      <c r="C49" s="29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</row>
    <row r="50" spans="1:14" x14ac:dyDescent="0.35">
      <c r="A50" s="9" t="s">
        <v>68</v>
      </c>
      <c r="B50" s="30">
        <f t="shared" si="0"/>
        <v>0</v>
      </c>
      <c r="C50" s="31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</row>
    <row r="51" spans="1:14" x14ac:dyDescent="0.35">
      <c r="A51" s="7" t="s">
        <v>129</v>
      </c>
      <c r="B51" s="28">
        <f t="shared" si="0"/>
        <v>0</v>
      </c>
      <c r="C51" s="29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</row>
    <row r="52" spans="1:14" x14ac:dyDescent="0.35">
      <c r="A52" s="9" t="s">
        <v>70</v>
      </c>
      <c r="B52" s="30">
        <f t="shared" si="0"/>
        <v>0</v>
      </c>
      <c r="C52" s="31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</row>
    <row r="53" spans="1:14" x14ac:dyDescent="0.35">
      <c r="A53" s="7" t="s">
        <v>72</v>
      </c>
      <c r="B53" s="28">
        <f t="shared" si="0"/>
        <v>40</v>
      </c>
      <c r="C53" s="29">
        <v>40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</row>
    <row r="54" spans="1:14" x14ac:dyDescent="0.35">
      <c r="A54" s="9" t="s">
        <v>74</v>
      </c>
      <c r="B54" s="30">
        <f t="shared" si="0"/>
        <v>20</v>
      </c>
      <c r="C54" s="31">
        <v>0</v>
      </c>
      <c r="D54" s="10">
        <v>0</v>
      </c>
      <c r="E54" s="10">
        <v>0</v>
      </c>
      <c r="F54" s="10">
        <v>20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</row>
    <row r="55" spans="1:14" x14ac:dyDescent="0.35">
      <c r="A55" s="7" t="s">
        <v>73</v>
      </c>
      <c r="B55" s="28">
        <f t="shared" si="0"/>
        <v>0</v>
      </c>
      <c r="C55" s="29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</row>
    <row r="56" spans="1:14" x14ac:dyDescent="0.35">
      <c r="A56" s="9" t="s">
        <v>75</v>
      </c>
      <c r="B56" s="30">
        <f t="shared" si="0"/>
        <v>0</v>
      </c>
      <c r="C56" s="31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</row>
    <row r="57" spans="1:14" x14ac:dyDescent="0.35">
      <c r="A57" s="7" t="s">
        <v>76</v>
      </c>
      <c r="B57" s="28">
        <f t="shared" si="0"/>
        <v>0</v>
      </c>
      <c r="C57" s="29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</row>
    <row r="58" spans="1:14" x14ac:dyDescent="0.35">
      <c r="A58" s="9" t="s">
        <v>79</v>
      </c>
      <c r="B58" s="30">
        <f t="shared" si="0"/>
        <v>0</v>
      </c>
      <c r="C58" s="31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</row>
    <row r="59" spans="1:14" x14ac:dyDescent="0.35">
      <c r="A59" s="7" t="s">
        <v>130</v>
      </c>
      <c r="B59" s="28">
        <f t="shared" si="0"/>
        <v>30</v>
      </c>
      <c r="C59" s="29">
        <v>0</v>
      </c>
      <c r="D59" s="8">
        <v>0</v>
      </c>
      <c r="E59" s="8">
        <v>30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</row>
    <row r="60" spans="1:14" x14ac:dyDescent="0.35">
      <c r="A60" s="9" t="s">
        <v>131</v>
      </c>
      <c r="B60" s="30">
        <f t="shared" si="0"/>
        <v>0</v>
      </c>
      <c r="C60" s="31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</row>
    <row r="61" spans="1:14" x14ac:dyDescent="0.35">
      <c r="A61" s="7" t="s">
        <v>81</v>
      </c>
      <c r="B61" s="28">
        <f t="shared" si="0"/>
        <v>0</v>
      </c>
      <c r="C61" s="29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</row>
    <row r="62" spans="1:14" x14ac:dyDescent="0.35">
      <c r="A62" s="9" t="s">
        <v>82</v>
      </c>
      <c r="B62" s="30">
        <f t="shared" si="0"/>
        <v>0</v>
      </c>
      <c r="C62" s="31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</row>
    <row r="63" spans="1:14" x14ac:dyDescent="0.35">
      <c r="A63" s="7" t="s">
        <v>132</v>
      </c>
      <c r="B63" s="28">
        <f t="shared" si="0"/>
        <v>0</v>
      </c>
      <c r="C63" s="29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</row>
    <row r="64" spans="1:14" x14ac:dyDescent="0.35">
      <c r="A64" s="9" t="s">
        <v>83</v>
      </c>
      <c r="B64" s="30">
        <f t="shared" si="0"/>
        <v>20</v>
      </c>
      <c r="C64" s="31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20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</row>
    <row r="65" spans="1:14" x14ac:dyDescent="0.35">
      <c r="A65" s="7" t="s">
        <v>84</v>
      </c>
      <c r="B65" s="28">
        <f t="shared" si="0"/>
        <v>0</v>
      </c>
      <c r="C65" s="29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</row>
    <row r="66" spans="1:14" x14ac:dyDescent="0.35">
      <c r="A66" s="9" t="s">
        <v>85</v>
      </c>
      <c r="B66" s="30">
        <f t="shared" si="0"/>
        <v>225</v>
      </c>
      <c r="C66" s="31">
        <v>20</v>
      </c>
      <c r="D66" s="10">
        <v>0</v>
      </c>
      <c r="E66" s="10">
        <v>0</v>
      </c>
      <c r="F66" s="10">
        <v>30</v>
      </c>
      <c r="G66" s="10">
        <v>0</v>
      </c>
      <c r="H66" s="10">
        <v>0</v>
      </c>
      <c r="I66" s="10">
        <v>0</v>
      </c>
      <c r="J66" s="10">
        <v>50</v>
      </c>
      <c r="K66" s="10">
        <v>30</v>
      </c>
      <c r="L66" s="10">
        <v>35</v>
      </c>
      <c r="M66" s="10">
        <v>20</v>
      </c>
      <c r="N66" s="10">
        <v>40</v>
      </c>
    </row>
    <row r="67" spans="1:14" x14ac:dyDescent="0.35">
      <c r="A67" s="7" t="s">
        <v>133</v>
      </c>
      <c r="B67" s="28">
        <f t="shared" si="0"/>
        <v>0</v>
      </c>
      <c r="C67" s="29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</row>
    <row r="68" spans="1:14" x14ac:dyDescent="0.35">
      <c r="A68" s="9" t="s">
        <v>134</v>
      </c>
      <c r="B68" s="30">
        <f t="shared" si="0"/>
        <v>0</v>
      </c>
      <c r="C68" s="31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</row>
    <row r="69" spans="1:14" x14ac:dyDescent="0.35">
      <c r="A69" s="7" t="s">
        <v>88</v>
      </c>
      <c r="B69" s="28">
        <f t="shared" si="0"/>
        <v>25</v>
      </c>
      <c r="C69" s="29">
        <v>0</v>
      </c>
      <c r="D69" s="8">
        <v>0</v>
      </c>
      <c r="E69" s="8">
        <v>25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</row>
    <row r="70" spans="1:14" x14ac:dyDescent="0.35">
      <c r="A70" s="9" t="s">
        <v>135</v>
      </c>
      <c r="B70" s="30">
        <f t="shared" si="0"/>
        <v>0</v>
      </c>
      <c r="C70" s="31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</row>
    <row r="71" spans="1:14" x14ac:dyDescent="0.35">
      <c r="A71" s="7" t="s">
        <v>90</v>
      </c>
      <c r="B71" s="28">
        <f t="shared" si="0"/>
        <v>40</v>
      </c>
      <c r="C71" s="29">
        <v>40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</row>
    <row r="72" spans="1:14" x14ac:dyDescent="0.35">
      <c r="A72" s="9" t="s">
        <v>91</v>
      </c>
      <c r="B72" s="30">
        <f t="shared" ref="B72:B88" si="1">SUM(C72:N72)</f>
        <v>20</v>
      </c>
      <c r="C72" s="31">
        <v>0</v>
      </c>
      <c r="D72" s="10">
        <v>0</v>
      </c>
      <c r="E72" s="10">
        <v>20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</row>
    <row r="73" spans="1:14" x14ac:dyDescent="0.35">
      <c r="A73" s="7" t="s">
        <v>92</v>
      </c>
      <c r="B73" s="28">
        <f t="shared" si="1"/>
        <v>0</v>
      </c>
      <c r="C73" s="29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</row>
    <row r="74" spans="1:14" x14ac:dyDescent="0.35">
      <c r="A74" s="9" t="s">
        <v>67</v>
      </c>
      <c r="B74" s="30">
        <f t="shared" si="1"/>
        <v>170</v>
      </c>
      <c r="C74" s="31">
        <v>80</v>
      </c>
      <c r="D74" s="10">
        <v>0</v>
      </c>
      <c r="E74" s="10">
        <v>0</v>
      </c>
      <c r="F74" s="10">
        <v>90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</row>
    <row r="75" spans="1:14" x14ac:dyDescent="0.35">
      <c r="A75" s="7" t="s">
        <v>95</v>
      </c>
      <c r="B75" s="28">
        <f t="shared" si="1"/>
        <v>0</v>
      </c>
      <c r="C75" s="29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</row>
    <row r="76" spans="1:14" x14ac:dyDescent="0.35">
      <c r="A76" s="9" t="s">
        <v>143</v>
      </c>
      <c r="B76" s="30">
        <f t="shared" si="1"/>
        <v>76.25</v>
      </c>
      <c r="C76" s="31">
        <v>0</v>
      </c>
      <c r="D76" s="10">
        <v>0</v>
      </c>
      <c r="E76" s="10">
        <v>0</v>
      </c>
      <c r="F76" s="10">
        <v>0</v>
      </c>
      <c r="G76" s="10">
        <v>76.25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</row>
    <row r="77" spans="1:14" x14ac:dyDescent="0.35">
      <c r="A77" s="7" t="s">
        <v>98</v>
      </c>
      <c r="B77" s="28">
        <f t="shared" si="1"/>
        <v>75</v>
      </c>
      <c r="C77" s="29">
        <v>0</v>
      </c>
      <c r="D77" s="8">
        <v>0</v>
      </c>
      <c r="E77" s="8">
        <v>0</v>
      </c>
      <c r="F77" s="8">
        <v>0</v>
      </c>
      <c r="G77" s="8">
        <v>30</v>
      </c>
      <c r="H77" s="8">
        <v>20</v>
      </c>
      <c r="I77" s="8">
        <v>0</v>
      </c>
      <c r="J77" s="8">
        <v>0</v>
      </c>
      <c r="K77" s="8">
        <v>25</v>
      </c>
      <c r="L77" s="8">
        <v>0</v>
      </c>
      <c r="M77" s="8">
        <v>0</v>
      </c>
      <c r="N77" s="8">
        <v>0</v>
      </c>
    </row>
    <row r="78" spans="1:14" x14ac:dyDescent="0.35">
      <c r="A78" s="9" t="s">
        <v>100</v>
      </c>
      <c r="B78" s="30">
        <f t="shared" si="1"/>
        <v>0</v>
      </c>
      <c r="C78" s="31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</row>
    <row r="79" spans="1:14" x14ac:dyDescent="0.35">
      <c r="A79" s="7" t="s">
        <v>101</v>
      </c>
      <c r="B79" s="28">
        <f t="shared" si="1"/>
        <v>35</v>
      </c>
      <c r="C79" s="29">
        <v>35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</row>
    <row r="80" spans="1:14" x14ac:dyDescent="0.35">
      <c r="A80" s="9" t="s">
        <v>136</v>
      </c>
      <c r="B80" s="30">
        <f t="shared" si="1"/>
        <v>0</v>
      </c>
      <c r="C80" s="31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</row>
    <row r="81" spans="1:14" x14ac:dyDescent="0.35">
      <c r="A81" s="7" t="s">
        <v>103</v>
      </c>
      <c r="B81" s="28">
        <f t="shared" si="1"/>
        <v>30</v>
      </c>
      <c r="C81" s="29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30</v>
      </c>
    </row>
    <row r="82" spans="1:14" x14ac:dyDescent="0.35">
      <c r="A82" s="9" t="s">
        <v>104</v>
      </c>
      <c r="B82" s="30">
        <f t="shared" si="1"/>
        <v>0</v>
      </c>
      <c r="C82" s="31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</row>
    <row r="83" spans="1:14" x14ac:dyDescent="0.35">
      <c r="A83" s="7" t="s">
        <v>105</v>
      </c>
      <c r="B83" s="28">
        <f t="shared" si="1"/>
        <v>100</v>
      </c>
      <c r="C83" s="29">
        <v>0</v>
      </c>
      <c r="D83" s="8">
        <v>0</v>
      </c>
      <c r="E83" s="8">
        <v>100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</row>
    <row r="84" spans="1:14" x14ac:dyDescent="0.35">
      <c r="A84" s="9" t="s">
        <v>106</v>
      </c>
      <c r="B84" s="30">
        <f t="shared" si="1"/>
        <v>1100</v>
      </c>
      <c r="C84" s="31">
        <v>200</v>
      </c>
      <c r="D84" s="10">
        <v>0</v>
      </c>
      <c r="E84" s="10">
        <v>0</v>
      </c>
      <c r="F84" s="10">
        <v>300</v>
      </c>
      <c r="G84" s="10">
        <v>0</v>
      </c>
      <c r="H84" s="10">
        <v>0</v>
      </c>
      <c r="I84" s="10">
        <v>100</v>
      </c>
      <c r="J84" s="10">
        <v>100</v>
      </c>
      <c r="K84" s="10">
        <v>100</v>
      </c>
      <c r="L84" s="10">
        <v>100</v>
      </c>
      <c r="M84" s="10">
        <v>100</v>
      </c>
      <c r="N84" s="10">
        <v>100</v>
      </c>
    </row>
    <row r="85" spans="1:14" x14ac:dyDescent="0.35">
      <c r="A85" s="7" t="s">
        <v>109</v>
      </c>
      <c r="B85" s="28">
        <f t="shared" si="1"/>
        <v>0</v>
      </c>
      <c r="C85" s="29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</row>
    <row r="86" spans="1:14" x14ac:dyDescent="0.35">
      <c r="A86" s="9" t="s">
        <v>112</v>
      </c>
      <c r="B86" s="30">
        <f t="shared" si="1"/>
        <v>10</v>
      </c>
      <c r="C86" s="31">
        <v>10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</row>
    <row r="87" spans="1:14" x14ac:dyDescent="0.35">
      <c r="A87" s="7" t="s">
        <v>113</v>
      </c>
      <c r="B87" s="28">
        <f t="shared" si="1"/>
        <v>80</v>
      </c>
      <c r="C87" s="29">
        <f>20+20</f>
        <v>40</v>
      </c>
      <c r="D87" s="8">
        <v>0</v>
      </c>
      <c r="E87" s="8">
        <v>0</v>
      </c>
      <c r="F87" s="8">
        <v>40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</row>
    <row r="88" spans="1:14" x14ac:dyDescent="0.35">
      <c r="A88" s="9" t="s">
        <v>153</v>
      </c>
      <c r="B88" s="30">
        <f t="shared" si="1"/>
        <v>945</v>
      </c>
      <c r="C88" s="31">
        <v>0</v>
      </c>
      <c r="D88" s="10">
        <v>0</v>
      </c>
      <c r="E88" s="10">
        <v>50</v>
      </c>
      <c r="F88" s="10">
        <f>100</f>
        <v>100</v>
      </c>
      <c r="G88" s="10">
        <v>450</v>
      </c>
      <c r="H88" s="10">
        <v>80</v>
      </c>
      <c r="I88" s="10">
        <v>40</v>
      </c>
      <c r="J88" s="10">
        <v>50</v>
      </c>
      <c r="K88" s="10">
        <v>55</v>
      </c>
      <c r="L88" s="10">
        <v>100</v>
      </c>
      <c r="M88" s="10">
        <v>10</v>
      </c>
      <c r="N88" s="10">
        <v>10</v>
      </c>
    </row>
    <row r="89" spans="1:14" ht="15" thickBot="1" x14ac:dyDescent="0.4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" thickBot="1" x14ac:dyDescent="0.4">
      <c r="A90" s="5" t="s">
        <v>115</v>
      </c>
      <c r="B90" s="6"/>
      <c r="C90" s="11">
        <f t="shared" ref="C90:N90" si="2">SUM(C2:C88)</f>
        <v>2721.21</v>
      </c>
      <c r="D90" s="12">
        <f t="shared" si="2"/>
        <v>0</v>
      </c>
      <c r="E90" s="12">
        <f t="shared" si="2"/>
        <v>504.45</v>
      </c>
      <c r="F90" s="12">
        <f t="shared" si="2"/>
        <v>855</v>
      </c>
      <c r="G90" s="12">
        <f t="shared" si="2"/>
        <v>736.25</v>
      </c>
      <c r="H90" s="12">
        <f t="shared" si="2"/>
        <v>275</v>
      </c>
      <c r="I90" s="12">
        <f t="shared" si="2"/>
        <v>455</v>
      </c>
      <c r="J90" s="12">
        <f t="shared" si="2"/>
        <v>355</v>
      </c>
      <c r="K90" s="12">
        <f t="shared" si="2"/>
        <v>1015</v>
      </c>
      <c r="L90" s="12">
        <f t="shared" si="2"/>
        <v>440</v>
      </c>
      <c r="M90" s="12">
        <f t="shared" si="2"/>
        <v>273.56</v>
      </c>
      <c r="N90" s="12">
        <f t="shared" si="2"/>
        <v>485</v>
      </c>
    </row>
    <row r="91" spans="1:14" ht="15" thickBot="1" x14ac:dyDescent="0.4">
      <c r="A91" s="5" t="s">
        <v>144</v>
      </c>
      <c r="B91" s="20"/>
      <c r="C91" s="22">
        <f>C90</f>
        <v>2721.21</v>
      </c>
      <c r="D91" s="21">
        <f>SUM(C90:D90)/2</f>
        <v>1360.605</v>
      </c>
      <c r="E91" s="21">
        <f>SUM(C90:E90)/3</f>
        <v>1075.22</v>
      </c>
      <c r="F91" s="21">
        <f>SUM(C90:F90)/4</f>
        <v>1020.165</v>
      </c>
      <c r="G91" s="21">
        <f>SUM(C90:G90)/5</f>
        <v>963.38199999999995</v>
      </c>
      <c r="H91" s="21">
        <f>SUM(C90:H90)/6</f>
        <v>848.65166666666664</v>
      </c>
      <c r="I91" s="21">
        <f>SUM(C90:I90)/7</f>
        <v>792.41571428571422</v>
      </c>
      <c r="J91" s="21">
        <f>SUM(C90:J90)/8</f>
        <v>737.73874999999998</v>
      </c>
      <c r="K91" s="21">
        <f>SUM(C90:K90)/9</f>
        <v>768.54555555555555</v>
      </c>
      <c r="L91" s="21">
        <f>SUM(C90:L90)/10</f>
        <v>735.69100000000003</v>
      </c>
      <c r="M91" s="21">
        <f>SUM(C90:M90)/11</f>
        <v>693.67909090909097</v>
      </c>
      <c r="N91" s="21">
        <f>SUM(C90:M90)/12</f>
        <v>635.87250000000006</v>
      </c>
    </row>
    <row r="92" spans="1:14" x14ac:dyDescent="0.35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1:14" x14ac:dyDescent="0.35">
      <c r="A93" s="2" t="s">
        <v>154</v>
      </c>
      <c r="B93" s="4">
        <f>SUM(B2:B88)</f>
        <v>8115.47</v>
      </c>
    </row>
    <row r="94" spans="1:14" x14ac:dyDescent="0.35">
      <c r="A94" s="2" t="s">
        <v>155</v>
      </c>
      <c r="B94" s="4">
        <f>SUM(C90:N90)</f>
        <v>8115.47</v>
      </c>
    </row>
    <row r="96" spans="1:14" x14ac:dyDescent="0.35">
      <c r="B96" s="4"/>
    </row>
    <row r="97" spans="2:2" x14ac:dyDescent="0.35">
      <c r="B97" s="4"/>
    </row>
    <row r="98" spans="2:2" x14ac:dyDescent="0.35">
      <c r="B98" s="4"/>
    </row>
  </sheetData>
  <pageMargins left="0.25" right="0.25" top="0.25" bottom="0.25" header="0.25" footer="0.25"/>
  <pageSetup paperSize="130" scale="92" fitToHeight="2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N104"/>
  <sheetViews>
    <sheetView workbookViewId="0">
      <pane xSplit="2" ySplit="1" topLeftCell="C71" activePane="bottomRight" state="frozen"/>
      <selection pane="topRight" activeCell="C1" sqref="C1"/>
      <selection pane="bottomLeft" activeCell="A2" sqref="A2"/>
      <selection pane="bottomRight" activeCell="B99" sqref="B99"/>
    </sheetView>
  </sheetViews>
  <sheetFormatPr defaultColWidth="8.81640625" defaultRowHeight="14.5" x14ac:dyDescent="0.35"/>
  <cols>
    <col min="1" max="1" width="38.7265625" style="2" customWidth="1"/>
    <col min="2" max="14" width="12.7265625" customWidth="1"/>
  </cols>
  <sheetData>
    <row r="1" spans="1:14" s="1" customFormat="1" ht="15" thickBot="1" x14ac:dyDescent="0.4">
      <c r="A1" s="32" t="s">
        <v>156</v>
      </c>
      <c r="B1" s="32" t="s">
        <v>1</v>
      </c>
      <c r="C1" s="33" t="s">
        <v>2</v>
      </c>
      <c r="D1" s="34" t="s">
        <v>3</v>
      </c>
      <c r="E1" s="33" t="s">
        <v>4</v>
      </c>
      <c r="F1" s="34" t="s">
        <v>5</v>
      </c>
      <c r="G1" s="35" t="s">
        <v>6</v>
      </c>
      <c r="H1" s="35" t="s">
        <v>7</v>
      </c>
      <c r="I1" s="35" t="s">
        <v>8</v>
      </c>
      <c r="J1" s="35" t="s">
        <v>9</v>
      </c>
      <c r="K1" s="35" t="s">
        <v>10</v>
      </c>
      <c r="L1" s="35" t="s">
        <v>11</v>
      </c>
      <c r="M1" s="35" t="s">
        <v>12</v>
      </c>
      <c r="N1" s="35" t="s">
        <v>13</v>
      </c>
    </row>
    <row r="2" spans="1:14" x14ac:dyDescent="0.35">
      <c r="A2" s="36" t="s">
        <v>117</v>
      </c>
      <c r="B2" s="37">
        <f t="shared" ref="B2:B35" si="0">SUM(C2:N2)</f>
        <v>325</v>
      </c>
      <c r="C2" s="38">
        <v>50</v>
      </c>
      <c r="D2" s="39"/>
      <c r="E2" s="39">
        <v>75</v>
      </c>
      <c r="F2" s="39"/>
      <c r="G2" s="39"/>
      <c r="H2" s="39">
        <v>100</v>
      </c>
      <c r="I2" s="39"/>
      <c r="J2" s="39"/>
      <c r="K2" s="39"/>
      <c r="L2" s="39">
        <v>100</v>
      </c>
      <c r="M2" s="39"/>
      <c r="N2" s="39"/>
    </row>
    <row r="3" spans="1:14" x14ac:dyDescent="0.35">
      <c r="A3" s="40" t="s">
        <v>15</v>
      </c>
      <c r="B3" s="41">
        <f t="shared" si="0"/>
        <v>193</v>
      </c>
      <c r="C3" s="42"/>
      <c r="D3" s="43"/>
      <c r="E3" s="43"/>
      <c r="F3" s="43"/>
      <c r="G3" s="43"/>
      <c r="H3" s="43"/>
      <c r="I3" s="43">
        <v>193</v>
      </c>
      <c r="J3" s="43"/>
      <c r="K3" s="43"/>
      <c r="L3" s="43"/>
      <c r="M3" s="43"/>
      <c r="N3" s="43"/>
    </row>
    <row r="4" spans="1:14" x14ac:dyDescent="0.35">
      <c r="A4" s="40" t="s">
        <v>118</v>
      </c>
      <c r="B4" s="41">
        <f t="shared" si="0"/>
        <v>485.16999999999996</v>
      </c>
      <c r="C4" s="42">
        <v>50</v>
      </c>
      <c r="D4" s="43"/>
      <c r="E4" s="43">
        <v>145.16999999999999</v>
      </c>
      <c r="F4" s="43">
        <v>40</v>
      </c>
      <c r="G4" s="43"/>
      <c r="H4" s="43"/>
      <c r="I4" s="43"/>
      <c r="J4" s="43"/>
      <c r="K4" s="43"/>
      <c r="L4" s="43">
        <v>150</v>
      </c>
      <c r="M4" s="43"/>
      <c r="N4" s="43">
        <v>100</v>
      </c>
    </row>
    <row r="5" spans="1:14" x14ac:dyDescent="0.35">
      <c r="A5" s="40" t="s">
        <v>16</v>
      </c>
      <c r="B5" s="41">
        <f t="shared" si="0"/>
        <v>50</v>
      </c>
      <c r="C5" s="42"/>
      <c r="D5" s="43"/>
      <c r="E5" s="43"/>
      <c r="F5" s="43"/>
      <c r="G5" s="43"/>
      <c r="H5" s="43"/>
      <c r="I5" s="43"/>
      <c r="J5" s="43"/>
      <c r="K5" s="43">
        <v>50</v>
      </c>
      <c r="L5" s="43"/>
      <c r="M5" s="43"/>
      <c r="N5" s="43"/>
    </row>
    <row r="6" spans="1:14" x14ac:dyDescent="0.35">
      <c r="A6" s="40" t="s">
        <v>157</v>
      </c>
      <c r="B6" s="41">
        <f>SUM(C6:N6)</f>
        <v>300</v>
      </c>
      <c r="C6" s="42"/>
      <c r="D6" s="43"/>
      <c r="E6" s="43"/>
      <c r="F6" s="43"/>
      <c r="G6" s="43"/>
      <c r="H6" s="43"/>
      <c r="I6" s="43"/>
      <c r="J6" s="43"/>
      <c r="K6" s="43">
        <v>100</v>
      </c>
      <c r="L6" s="43"/>
      <c r="M6" s="43"/>
      <c r="N6" s="43">
        <v>200</v>
      </c>
    </row>
    <row r="7" spans="1:14" x14ac:dyDescent="0.35">
      <c r="A7" s="40" t="s">
        <v>158</v>
      </c>
      <c r="B7" s="41">
        <f t="shared" si="0"/>
        <v>50</v>
      </c>
      <c r="C7" s="42"/>
      <c r="D7" s="43">
        <v>50</v>
      </c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x14ac:dyDescent="0.35">
      <c r="A8" s="40" t="s">
        <v>119</v>
      </c>
      <c r="B8" s="41">
        <f t="shared" si="0"/>
        <v>0</v>
      </c>
      <c r="C8" s="42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x14ac:dyDescent="0.35">
      <c r="A9" s="40" t="s">
        <v>17</v>
      </c>
      <c r="B9" s="41">
        <f t="shared" si="0"/>
        <v>0</v>
      </c>
      <c r="C9" s="4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x14ac:dyDescent="0.35">
      <c r="A10" s="40" t="s">
        <v>18</v>
      </c>
      <c r="B10" s="41">
        <f t="shared" si="0"/>
        <v>301</v>
      </c>
      <c r="C10" s="42">
        <v>230</v>
      </c>
      <c r="D10" s="43">
        <v>31</v>
      </c>
      <c r="E10" s="43"/>
      <c r="F10" s="43"/>
      <c r="G10" s="43"/>
      <c r="H10" s="43"/>
      <c r="I10" s="43">
        <v>40</v>
      </c>
      <c r="J10" s="43"/>
      <c r="K10" s="43"/>
      <c r="L10" s="43"/>
      <c r="M10" s="43"/>
      <c r="N10" s="43"/>
    </row>
    <row r="11" spans="1:14" x14ac:dyDescent="0.35">
      <c r="A11" s="40" t="s">
        <v>120</v>
      </c>
      <c r="B11" s="41">
        <f t="shared" si="0"/>
        <v>0</v>
      </c>
      <c r="C11" s="42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</row>
    <row r="12" spans="1:14" x14ac:dyDescent="0.35">
      <c r="A12" s="40" t="s">
        <v>19</v>
      </c>
      <c r="B12" s="41">
        <f t="shared" si="0"/>
        <v>150</v>
      </c>
      <c r="C12" s="42">
        <v>50</v>
      </c>
      <c r="D12" s="43"/>
      <c r="E12" s="43"/>
      <c r="F12" s="43"/>
      <c r="G12" s="43">
        <v>100</v>
      </c>
      <c r="H12" s="43"/>
      <c r="I12" s="43"/>
      <c r="J12" s="43"/>
      <c r="K12" s="43"/>
      <c r="L12" s="43"/>
      <c r="M12" s="43"/>
      <c r="N12" s="43"/>
    </row>
    <row r="13" spans="1:14" x14ac:dyDescent="0.35">
      <c r="A13" s="40" t="s">
        <v>159</v>
      </c>
      <c r="B13" s="41">
        <f>SUM(C13:N13)</f>
        <v>100</v>
      </c>
      <c r="C13" s="42"/>
      <c r="D13" s="43"/>
      <c r="E13" s="43"/>
      <c r="F13" s="43"/>
      <c r="G13" s="43"/>
      <c r="H13" s="43"/>
      <c r="I13" s="43"/>
      <c r="J13" s="43"/>
      <c r="K13" s="43">
        <v>100</v>
      </c>
      <c r="L13" s="43"/>
      <c r="M13" s="43"/>
      <c r="N13" s="43"/>
    </row>
    <row r="14" spans="1:14" x14ac:dyDescent="0.35">
      <c r="A14" s="40" t="s">
        <v>121</v>
      </c>
      <c r="B14" s="41">
        <f t="shared" si="0"/>
        <v>0</v>
      </c>
      <c r="C14" s="42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1:14" x14ac:dyDescent="0.35">
      <c r="A15" s="40" t="s">
        <v>21</v>
      </c>
      <c r="B15" s="41">
        <f t="shared" si="0"/>
        <v>90</v>
      </c>
      <c r="C15" s="42">
        <v>50</v>
      </c>
      <c r="D15" s="43">
        <v>40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1:14" x14ac:dyDescent="0.35">
      <c r="A16" s="40" t="s">
        <v>122</v>
      </c>
      <c r="B16" s="41">
        <f t="shared" si="0"/>
        <v>0</v>
      </c>
      <c r="C16" s="42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x14ac:dyDescent="0.35">
      <c r="A17" s="40" t="s">
        <v>26</v>
      </c>
      <c r="B17" s="41">
        <f t="shared" si="0"/>
        <v>0</v>
      </c>
      <c r="C17" s="42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</row>
    <row r="18" spans="1:14" x14ac:dyDescent="0.35">
      <c r="A18" s="40" t="s">
        <v>29</v>
      </c>
      <c r="B18" s="41">
        <f t="shared" si="0"/>
        <v>0</v>
      </c>
      <c r="C18" s="42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</row>
    <row r="19" spans="1:14" x14ac:dyDescent="0.35">
      <c r="A19" s="40" t="s">
        <v>123</v>
      </c>
      <c r="B19" s="41">
        <f t="shared" si="0"/>
        <v>0</v>
      </c>
      <c r="C19" s="42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</row>
    <row r="20" spans="1:14" x14ac:dyDescent="0.35">
      <c r="A20" s="40" t="s">
        <v>27</v>
      </c>
      <c r="B20" s="41">
        <f t="shared" si="0"/>
        <v>75</v>
      </c>
      <c r="C20" s="42"/>
      <c r="D20" s="43"/>
      <c r="E20" s="43"/>
      <c r="F20" s="43"/>
      <c r="G20" s="43"/>
      <c r="H20" s="43"/>
      <c r="I20" s="43"/>
      <c r="J20" s="43"/>
      <c r="K20" s="43">
        <v>25</v>
      </c>
      <c r="L20" s="43"/>
      <c r="M20" s="43">
        <v>50</v>
      </c>
      <c r="N20" s="43"/>
    </row>
    <row r="21" spans="1:14" x14ac:dyDescent="0.35">
      <c r="A21" s="40" t="s">
        <v>28</v>
      </c>
      <c r="B21" s="41">
        <f t="shared" si="0"/>
        <v>0</v>
      </c>
      <c r="C21" s="42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</row>
    <row r="22" spans="1:14" x14ac:dyDescent="0.35">
      <c r="A22" s="40" t="s">
        <v>31</v>
      </c>
      <c r="B22" s="41">
        <f t="shared" si="0"/>
        <v>395</v>
      </c>
      <c r="C22" s="42">
        <v>50</v>
      </c>
      <c r="D22" s="43">
        <v>115</v>
      </c>
      <c r="E22" s="43"/>
      <c r="F22" s="43">
        <v>80</v>
      </c>
      <c r="G22" s="43">
        <v>20</v>
      </c>
      <c r="H22" s="43"/>
      <c r="I22" s="43"/>
      <c r="J22" s="43"/>
      <c r="K22" s="43">
        <v>5</v>
      </c>
      <c r="L22" s="43">
        <v>25</v>
      </c>
      <c r="M22" s="43"/>
      <c r="N22" s="43">
        <v>100</v>
      </c>
    </row>
    <row r="23" spans="1:14" x14ac:dyDescent="0.35">
      <c r="A23" s="40" t="s">
        <v>32</v>
      </c>
      <c r="B23" s="41">
        <f t="shared" si="0"/>
        <v>0</v>
      </c>
      <c r="C23" s="42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x14ac:dyDescent="0.35">
      <c r="A24" s="40" t="s">
        <v>33</v>
      </c>
      <c r="B24" s="41">
        <f t="shared" si="0"/>
        <v>500</v>
      </c>
      <c r="C24" s="42">
        <v>100</v>
      </c>
      <c r="D24" s="43"/>
      <c r="E24" s="43">
        <v>175</v>
      </c>
      <c r="F24" s="43"/>
      <c r="G24" s="43">
        <v>125</v>
      </c>
      <c r="H24" s="43"/>
      <c r="I24" s="43">
        <v>75</v>
      </c>
      <c r="J24" s="43"/>
      <c r="K24" s="43"/>
      <c r="L24" s="43"/>
      <c r="M24" s="43"/>
      <c r="N24" s="43">
        <v>25</v>
      </c>
    </row>
    <row r="25" spans="1:14" x14ac:dyDescent="0.35">
      <c r="A25" s="40" t="s">
        <v>34</v>
      </c>
      <c r="B25" s="41">
        <f t="shared" si="0"/>
        <v>0</v>
      </c>
      <c r="C25" s="42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</row>
    <row r="26" spans="1:14" x14ac:dyDescent="0.35">
      <c r="A26" s="40" t="s">
        <v>124</v>
      </c>
      <c r="B26" s="41">
        <f t="shared" si="0"/>
        <v>0</v>
      </c>
      <c r="C26" s="42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4" x14ac:dyDescent="0.35">
      <c r="A27" s="40" t="s">
        <v>35</v>
      </c>
      <c r="B27" s="41">
        <f t="shared" si="0"/>
        <v>0</v>
      </c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x14ac:dyDescent="0.35">
      <c r="A28" s="40" t="s">
        <v>36</v>
      </c>
      <c r="B28" s="41">
        <f t="shared" si="0"/>
        <v>0</v>
      </c>
      <c r="C28" s="42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</row>
    <row r="29" spans="1:14" x14ac:dyDescent="0.35">
      <c r="A29" s="40" t="s">
        <v>38</v>
      </c>
      <c r="B29" s="41">
        <f t="shared" si="0"/>
        <v>140</v>
      </c>
      <c r="C29" s="42"/>
      <c r="D29" s="43">
        <v>20</v>
      </c>
      <c r="E29" s="43"/>
      <c r="F29" s="43"/>
      <c r="G29" s="43">
        <v>20</v>
      </c>
      <c r="H29" s="43"/>
      <c r="I29" s="43"/>
      <c r="J29" s="43"/>
      <c r="K29" s="43">
        <v>40</v>
      </c>
      <c r="L29" s="43"/>
      <c r="M29" s="43">
        <v>40</v>
      </c>
      <c r="N29" s="43">
        <v>20</v>
      </c>
    </row>
    <row r="30" spans="1:14" x14ac:dyDescent="0.35">
      <c r="A30" s="40" t="s">
        <v>37</v>
      </c>
      <c r="B30" s="41">
        <f t="shared" si="0"/>
        <v>0</v>
      </c>
      <c r="C30" s="42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</row>
    <row r="31" spans="1:14" x14ac:dyDescent="0.35">
      <c r="A31" s="40" t="s">
        <v>39</v>
      </c>
      <c r="B31" s="41">
        <f t="shared" si="0"/>
        <v>0</v>
      </c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</row>
    <row r="32" spans="1:14" x14ac:dyDescent="0.35">
      <c r="A32" s="40" t="s">
        <v>41</v>
      </c>
      <c r="B32" s="41">
        <f t="shared" si="0"/>
        <v>50</v>
      </c>
      <c r="C32" s="42"/>
      <c r="D32" s="43"/>
      <c r="E32" s="43"/>
      <c r="F32" s="43"/>
      <c r="G32" s="43"/>
      <c r="H32" s="43"/>
      <c r="I32" s="43"/>
      <c r="J32" s="43"/>
      <c r="K32" s="43">
        <v>25</v>
      </c>
      <c r="L32" s="43"/>
      <c r="M32" s="43">
        <v>25</v>
      </c>
      <c r="N32" s="43"/>
    </row>
    <row r="33" spans="1:14" x14ac:dyDescent="0.35">
      <c r="A33" s="40" t="s">
        <v>125</v>
      </c>
      <c r="B33" s="41">
        <f t="shared" si="0"/>
        <v>0</v>
      </c>
      <c r="C33" s="42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</row>
    <row r="34" spans="1:14" x14ac:dyDescent="0.35">
      <c r="A34" s="40" t="s">
        <v>40</v>
      </c>
      <c r="B34" s="41">
        <f t="shared" si="0"/>
        <v>0</v>
      </c>
      <c r="C34" s="42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</row>
    <row r="35" spans="1:14" x14ac:dyDescent="0.35">
      <c r="A35" s="40" t="s">
        <v>139</v>
      </c>
      <c r="B35" s="41">
        <f t="shared" si="0"/>
        <v>0</v>
      </c>
      <c r="C35" s="42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</row>
    <row r="36" spans="1:14" x14ac:dyDescent="0.35">
      <c r="A36" s="40" t="s">
        <v>42</v>
      </c>
      <c r="B36" s="41">
        <f t="shared" ref="B36:B68" si="1">SUM(C36:N36)</f>
        <v>0</v>
      </c>
      <c r="C36" s="42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</row>
    <row r="37" spans="1:14" x14ac:dyDescent="0.35">
      <c r="A37" s="40" t="s">
        <v>43</v>
      </c>
      <c r="B37" s="41">
        <f t="shared" si="1"/>
        <v>0</v>
      </c>
      <c r="C37" s="42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1:14" x14ac:dyDescent="0.35">
      <c r="A38" s="40" t="s">
        <v>45</v>
      </c>
      <c r="B38" s="41">
        <f t="shared" si="1"/>
        <v>0</v>
      </c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39" spans="1:14" x14ac:dyDescent="0.35">
      <c r="A39" s="40" t="s">
        <v>46</v>
      </c>
      <c r="B39" s="41">
        <f t="shared" si="1"/>
        <v>0</v>
      </c>
      <c r="C39" s="42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1:14" x14ac:dyDescent="0.35">
      <c r="A40" s="40" t="s">
        <v>140</v>
      </c>
      <c r="B40" s="41">
        <f t="shared" si="1"/>
        <v>0</v>
      </c>
      <c r="C40" s="42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</row>
    <row r="41" spans="1:14" x14ac:dyDescent="0.35">
      <c r="A41" s="40" t="s">
        <v>150</v>
      </c>
      <c r="B41" s="41">
        <f t="shared" si="1"/>
        <v>90</v>
      </c>
      <c r="C41" s="42">
        <v>30</v>
      </c>
      <c r="D41" s="43">
        <v>60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</row>
    <row r="42" spans="1:14" x14ac:dyDescent="0.35">
      <c r="A42" s="40" t="s">
        <v>50</v>
      </c>
      <c r="B42" s="41">
        <f t="shared" si="1"/>
        <v>0</v>
      </c>
      <c r="C42" s="42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</row>
    <row r="43" spans="1:14" x14ac:dyDescent="0.35">
      <c r="A43" s="40" t="s">
        <v>141</v>
      </c>
      <c r="B43" s="41">
        <f t="shared" si="1"/>
        <v>0</v>
      </c>
      <c r="C43" s="42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</row>
    <row r="44" spans="1:14" x14ac:dyDescent="0.35">
      <c r="A44" s="40" t="s">
        <v>53</v>
      </c>
      <c r="B44" s="41">
        <f t="shared" si="1"/>
        <v>0</v>
      </c>
      <c r="C44" s="42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</row>
    <row r="45" spans="1:14" x14ac:dyDescent="0.35">
      <c r="A45" s="40" t="s">
        <v>126</v>
      </c>
      <c r="B45" s="41">
        <f t="shared" si="1"/>
        <v>0</v>
      </c>
      <c r="C45" s="42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</row>
    <row r="46" spans="1:14" x14ac:dyDescent="0.35">
      <c r="A46" s="40" t="s">
        <v>55</v>
      </c>
      <c r="B46" s="41">
        <f t="shared" si="1"/>
        <v>30</v>
      </c>
      <c r="C46" s="42"/>
      <c r="D46" s="43"/>
      <c r="E46" s="43">
        <v>30</v>
      </c>
      <c r="F46" s="43"/>
      <c r="G46" s="43"/>
      <c r="H46" s="43"/>
      <c r="I46" s="43"/>
      <c r="J46" s="43"/>
      <c r="K46" s="43"/>
      <c r="L46" s="43"/>
      <c r="M46" s="43"/>
      <c r="N46" s="43"/>
    </row>
    <row r="47" spans="1:14" x14ac:dyDescent="0.35">
      <c r="A47" s="40" t="s">
        <v>151</v>
      </c>
      <c r="B47" s="41">
        <f t="shared" si="1"/>
        <v>185</v>
      </c>
      <c r="C47" s="42"/>
      <c r="D47" s="43">
        <v>15</v>
      </c>
      <c r="E47" s="43">
        <v>75</v>
      </c>
      <c r="F47" s="43">
        <v>60</v>
      </c>
      <c r="G47" s="43">
        <v>20</v>
      </c>
      <c r="H47" s="43"/>
      <c r="I47" s="43"/>
      <c r="J47" s="43"/>
      <c r="K47" s="43">
        <v>5</v>
      </c>
      <c r="L47" s="43">
        <v>10</v>
      </c>
      <c r="M47" s="43"/>
      <c r="N47" s="43"/>
    </row>
    <row r="48" spans="1:14" x14ac:dyDescent="0.35">
      <c r="A48" s="40" t="s">
        <v>142</v>
      </c>
      <c r="B48" s="41">
        <f t="shared" si="1"/>
        <v>287.59000000000003</v>
      </c>
      <c r="C48" s="42"/>
      <c r="D48" s="43"/>
      <c r="E48" s="43">
        <v>100</v>
      </c>
      <c r="F48" s="43"/>
      <c r="G48" s="43">
        <v>90.3</v>
      </c>
      <c r="H48" s="43"/>
      <c r="I48" s="43"/>
      <c r="J48" s="43"/>
      <c r="K48" s="43"/>
      <c r="L48" s="43"/>
      <c r="M48" s="43">
        <v>44.18</v>
      </c>
      <c r="N48" s="43">
        <v>53.11</v>
      </c>
    </row>
    <row r="49" spans="1:14" x14ac:dyDescent="0.35">
      <c r="A49" s="40" t="s">
        <v>127</v>
      </c>
      <c r="B49" s="41">
        <f t="shared" si="1"/>
        <v>0</v>
      </c>
      <c r="C49" s="42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</row>
    <row r="50" spans="1:14" x14ac:dyDescent="0.35">
      <c r="A50" s="40" t="s">
        <v>62</v>
      </c>
      <c r="B50" s="41">
        <f t="shared" si="1"/>
        <v>285</v>
      </c>
      <c r="C50" s="42">
        <v>50</v>
      </c>
      <c r="D50" s="43"/>
      <c r="E50" s="43">
        <v>60</v>
      </c>
      <c r="F50" s="43"/>
      <c r="G50" s="43">
        <v>60</v>
      </c>
      <c r="H50" s="43"/>
      <c r="I50" s="43"/>
      <c r="J50" s="43">
        <v>40</v>
      </c>
      <c r="K50" s="43"/>
      <c r="L50" s="43"/>
      <c r="M50" s="43">
        <v>75</v>
      </c>
      <c r="N50" s="43"/>
    </row>
    <row r="51" spans="1:14" x14ac:dyDescent="0.35">
      <c r="A51" s="40" t="s">
        <v>152</v>
      </c>
      <c r="B51" s="41">
        <f t="shared" si="1"/>
        <v>0</v>
      </c>
      <c r="C51" s="42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</row>
    <row r="52" spans="1:14" x14ac:dyDescent="0.35">
      <c r="A52" s="40" t="s">
        <v>128</v>
      </c>
      <c r="B52" s="41">
        <f t="shared" si="1"/>
        <v>0</v>
      </c>
      <c r="C52" s="42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</row>
    <row r="53" spans="1:14" x14ac:dyDescent="0.35">
      <c r="A53" s="40" t="s">
        <v>68</v>
      </c>
      <c r="B53" s="41">
        <f t="shared" si="1"/>
        <v>100</v>
      </c>
      <c r="C53" s="42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>
        <v>100</v>
      </c>
    </row>
    <row r="54" spans="1:14" x14ac:dyDescent="0.35">
      <c r="A54" s="40" t="s">
        <v>129</v>
      </c>
      <c r="B54" s="41">
        <f t="shared" si="1"/>
        <v>0</v>
      </c>
      <c r="C54" s="42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</row>
    <row r="55" spans="1:14" x14ac:dyDescent="0.35">
      <c r="A55" s="40" t="s">
        <v>70</v>
      </c>
      <c r="B55" s="41">
        <f t="shared" si="1"/>
        <v>0</v>
      </c>
      <c r="C55" s="42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</row>
    <row r="56" spans="1:14" x14ac:dyDescent="0.35">
      <c r="A56" s="40" t="s">
        <v>72</v>
      </c>
      <c r="B56" s="41">
        <f t="shared" si="1"/>
        <v>0</v>
      </c>
      <c r="C56" s="42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</row>
    <row r="57" spans="1:14" x14ac:dyDescent="0.35">
      <c r="A57" s="40" t="s">
        <v>74</v>
      </c>
      <c r="B57" s="41">
        <f t="shared" si="1"/>
        <v>137.67000000000002</v>
      </c>
      <c r="C57" s="42"/>
      <c r="D57" s="43"/>
      <c r="E57" s="43"/>
      <c r="F57" s="43"/>
      <c r="G57" s="43"/>
      <c r="H57" s="43"/>
      <c r="I57" s="43">
        <v>67.67</v>
      </c>
      <c r="J57" s="43">
        <v>30</v>
      </c>
      <c r="K57" s="43"/>
      <c r="L57" s="43"/>
      <c r="M57" s="43">
        <v>40</v>
      </c>
      <c r="N57" s="43"/>
    </row>
    <row r="58" spans="1:14" x14ac:dyDescent="0.35">
      <c r="A58" s="40" t="s">
        <v>73</v>
      </c>
      <c r="B58" s="41">
        <f t="shared" si="1"/>
        <v>0</v>
      </c>
      <c r="C58" s="42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</row>
    <row r="59" spans="1:14" x14ac:dyDescent="0.35">
      <c r="A59" s="40" t="s">
        <v>75</v>
      </c>
      <c r="B59" s="41">
        <f t="shared" si="1"/>
        <v>0</v>
      </c>
      <c r="C59" s="42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</row>
    <row r="60" spans="1:14" x14ac:dyDescent="0.35">
      <c r="A60" s="40" t="s">
        <v>76</v>
      </c>
      <c r="B60" s="41">
        <f t="shared" si="1"/>
        <v>0</v>
      </c>
      <c r="C60" s="42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</row>
    <row r="61" spans="1:14" x14ac:dyDescent="0.35">
      <c r="A61" s="40" t="s">
        <v>79</v>
      </c>
      <c r="B61" s="41">
        <f t="shared" si="1"/>
        <v>0</v>
      </c>
      <c r="C61" s="42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</row>
    <row r="62" spans="1:14" x14ac:dyDescent="0.35">
      <c r="A62" s="40" t="s">
        <v>160</v>
      </c>
      <c r="B62" s="41">
        <f>SUM(C62:N62)</f>
        <v>5</v>
      </c>
      <c r="C62" s="42"/>
      <c r="D62" s="43"/>
      <c r="E62" s="43"/>
      <c r="F62" s="43"/>
      <c r="G62" s="43"/>
      <c r="H62" s="43"/>
      <c r="I62" s="43"/>
      <c r="J62" s="43"/>
      <c r="K62" s="43">
        <v>5</v>
      </c>
      <c r="L62" s="43"/>
      <c r="M62" s="43"/>
      <c r="N62" s="43"/>
    </row>
    <row r="63" spans="1:14" x14ac:dyDescent="0.35">
      <c r="A63" s="40" t="s">
        <v>130</v>
      </c>
      <c r="B63" s="41">
        <f t="shared" si="1"/>
        <v>0</v>
      </c>
      <c r="C63" s="42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</row>
    <row r="64" spans="1:14" x14ac:dyDescent="0.35">
      <c r="A64" s="40" t="s">
        <v>131</v>
      </c>
      <c r="B64" s="41">
        <f t="shared" si="1"/>
        <v>0</v>
      </c>
      <c r="C64" s="42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</row>
    <row r="65" spans="1:14" x14ac:dyDescent="0.35">
      <c r="A65" s="40" t="s">
        <v>81</v>
      </c>
      <c r="B65" s="41">
        <f t="shared" si="1"/>
        <v>0</v>
      </c>
      <c r="C65" s="42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</row>
    <row r="66" spans="1:14" x14ac:dyDescent="0.35">
      <c r="A66" s="40" t="s">
        <v>82</v>
      </c>
      <c r="B66" s="41">
        <f t="shared" si="1"/>
        <v>0</v>
      </c>
      <c r="C66" s="42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</row>
    <row r="67" spans="1:14" x14ac:dyDescent="0.35">
      <c r="A67" s="40" t="s">
        <v>132</v>
      </c>
      <c r="B67" s="41">
        <f t="shared" si="1"/>
        <v>0</v>
      </c>
      <c r="C67" s="42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</row>
    <row r="68" spans="1:14" x14ac:dyDescent="0.35">
      <c r="A68" s="40" t="s">
        <v>161</v>
      </c>
      <c r="B68" s="41">
        <f t="shared" si="1"/>
        <v>40</v>
      </c>
      <c r="C68" s="42"/>
      <c r="D68" s="43"/>
      <c r="E68" s="43"/>
      <c r="F68" s="43">
        <v>40</v>
      </c>
      <c r="G68" s="43"/>
      <c r="H68" s="43"/>
      <c r="I68" s="43"/>
      <c r="J68" s="43"/>
      <c r="K68" s="43"/>
      <c r="L68" s="43"/>
      <c r="M68" s="43"/>
      <c r="N68" s="43"/>
    </row>
    <row r="69" spans="1:14" x14ac:dyDescent="0.35">
      <c r="A69" s="40" t="s">
        <v>83</v>
      </c>
      <c r="B69" s="41">
        <f t="shared" ref="B69:B94" si="2">SUM(C69:N69)</f>
        <v>350</v>
      </c>
      <c r="C69" s="42"/>
      <c r="D69" s="43"/>
      <c r="E69" s="43"/>
      <c r="F69" s="43">
        <v>20</v>
      </c>
      <c r="G69" s="43"/>
      <c r="H69" s="43"/>
      <c r="I69" s="43">
        <v>270</v>
      </c>
      <c r="J69" s="43"/>
      <c r="K69" s="43"/>
      <c r="L69" s="43">
        <v>40</v>
      </c>
      <c r="M69" s="43"/>
      <c r="N69" s="43">
        <v>20</v>
      </c>
    </row>
    <row r="70" spans="1:14" x14ac:dyDescent="0.35">
      <c r="A70" s="40" t="s">
        <v>84</v>
      </c>
      <c r="B70" s="41">
        <f t="shared" si="2"/>
        <v>0</v>
      </c>
      <c r="C70" s="42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</row>
    <row r="71" spans="1:14" x14ac:dyDescent="0.35">
      <c r="A71" s="40" t="s">
        <v>85</v>
      </c>
      <c r="B71" s="41">
        <f t="shared" si="2"/>
        <v>615</v>
      </c>
      <c r="C71" s="42">
        <v>80</v>
      </c>
      <c r="D71" s="43">
        <v>125</v>
      </c>
      <c r="E71" s="43">
        <v>110</v>
      </c>
      <c r="F71" s="43"/>
      <c r="G71" s="43">
        <v>25</v>
      </c>
      <c r="H71" s="43">
        <v>35</v>
      </c>
      <c r="I71" s="43">
        <v>50</v>
      </c>
      <c r="J71" s="43"/>
      <c r="K71" s="43">
        <v>80</v>
      </c>
      <c r="L71" s="43">
        <v>50</v>
      </c>
      <c r="M71" s="43">
        <v>60</v>
      </c>
      <c r="N71" s="43"/>
    </row>
    <row r="72" spans="1:14" x14ac:dyDescent="0.35">
      <c r="A72" s="40" t="s">
        <v>162</v>
      </c>
      <c r="B72" s="41">
        <f>SUM(C72:N72)</f>
        <v>90</v>
      </c>
      <c r="C72" s="42"/>
      <c r="D72" s="43"/>
      <c r="E72" s="43"/>
      <c r="F72" s="43"/>
      <c r="G72" s="43"/>
      <c r="H72" s="43"/>
      <c r="I72" s="43"/>
      <c r="J72" s="43"/>
      <c r="K72" s="43"/>
      <c r="L72" s="43">
        <v>90</v>
      </c>
      <c r="M72" s="43"/>
      <c r="N72" s="43"/>
    </row>
    <row r="73" spans="1:14" x14ac:dyDescent="0.35">
      <c r="A73" s="40" t="s">
        <v>133</v>
      </c>
      <c r="B73" s="41">
        <f t="shared" si="2"/>
        <v>0</v>
      </c>
      <c r="C73" s="42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</row>
    <row r="74" spans="1:14" x14ac:dyDescent="0.35">
      <c r="A74" s="40" t="s">
        <v>134</v>
      </c>
      <c r="B74" s="41">
        <f t="shared" si="2"/>
        <v>0</v>
      </c>
      <c r="C74" s="42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</row>
    <row r="75" spans="1:14" x14ac:dyDescent="0.35">
      <c r="A75" s="40" t="s">
        <v>88</v>
      </c>
      <c r="B75" s="41">
        <f t="shared" si="2"/>
        <v>0</v>
      </c>
      <c r="C75" s="42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</row>
    <row r="76" spans="1:14" x14ac:dyDescent="0.35">
      <c r="A76" s="40" t="s">
        <v>135</v>
      </c>
      <c r="B76" s="41">
        <f t="shared" si="2"/>
        <v>0</v>
      </c>
      <c r="C76" s="42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</row>
    <row r="77" spans="1:14" x14ac:dyDescent="0.35">
      <c r="A77" s="40" t="s">
        <v>90</v>
      </c>
      <c r="B77" s="41">
        <f t="shared" si="2"/>
        <v>125</v>
      </c>
      <c r="C77" s="42"/>
      <c r="D77" s="43"/>
      <c r="E77" s="43"/>
      <c r="F77" s="43"/>
      <c r="G77" s="43"/>
      <c r="H77" s="43"/>
      <c r="I77" s="43"/>
      <c r="J77" s="43"/>
      <c r="K77" s="43">
        <v>50</v>
      </c>
      <c r="L77" s="43"/>
      <c r="M77" s="43"/>
      <c r="N77" s="43">
        <v>75</v>
      </c>
    </row>
    <row r="78" spans="1:14" x14ac:dyDescent="0.35">
      <c r="A78" s="40" t="s">
        <v>91</v>
      </c>
      <c r="B78" s="41">
        <f t="shared" si="2"/>
        <v>0</v>
      </c>
      <c r="C78" s="42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</row>
    <row r="79" spans="1:14" x14ac:dyDescent="0.35">
      <c r="A79" s="40" t="s">
        <v>92</v>
      </c>
      <c r="B79" s="41">
        <f t="shared" si="2"/>
        <v>0</v>
      </c>
      <c r="C79" s="42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</row>
    <row r="80" spans="1:14" x14ac:dyDescent="0.35">
      <c r="A80" s="40" t="s">
        <v>67</v>
      </c>
      <c r="B80" s="41">
        <f t="shared" si="2"/>
        <v>230</v>
      </c>
      <c r="C80" s="42"/>
      <c r="D80" s="43"/>
      <c r="E80" s="43"/>
      <c r="F80" s="43"/>
      <c r="G80" s="43"/>
      <c r="H80" s="43"/>
      <c r="I80" s="43"/>
      <c r="J80" s="43">
        <v>30</v>
      </c>
      <c r="K80" s="43"/>
      <c r="L80" s="43">
        <v>75</v>
      </c>
      <c r="M80" s="43"/>
      <c r="N80" s="43">
        <v>125</v>
      </c>
    </row>
    <row r="81" spans="1:14" x14ac:dyDescent="0.35">
      <c r="A81" s="40" t="s">
        <v>95</v>
      </c>
      <c r="B81" s="41">
        <f t="shared" si="2"/>
        <v>0</v>
      </c>
      <c r="C81" s="42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</row>
    <row r="82" spans="1:14" x14ac:dyDescent="0.35">
      <c r="A82" s="40" t="s">
        <v>143</v>
      </c>
      <c r="B82" s="41">
        <f t="shared" si="2"/>
        <v>0</v>
      </c>
      <c r="C82" s="42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</row>
    <row r="83" spans="1:14" x14ac:dyDescent="0.35">
      <c r="A83" s="40" t="s">
        <v>98</v>
      </c>
      <c r="B83" s="41">
        <f t="shared" si="2"/>
        <v>0</v>
      </c>
      <c r="C83" s="42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</row>
    <row r="84" spans="1:14" x14ac:dyDescent="0.35">
      <c r="A84" s="40" t="s">
        <v>100</v>
      </c>
      <c r="B84" s="41">
        <f t="shared" si="2"/>
        <v>0</v>
      </c>
      <c r="C84" s="42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</row>
    <row r="85" spans="1:14" x14ac:dyDescent="0.35">
      <c r="A85" s="40" t="s">
        <v>101</v>
      </c>
      <c r="B85" s="41">
        <f t="shared" si="2"/>
        <v>100</v>
      </c>
      <c r="C85" s="42"/>
      <c r="D85" s="43">
        <v>100</v>
      </c>
      <c r="E85" s="43"/>
      <c r="F85" s="43"/>
      <c r="G85" s="43"/>
      <c r="H85" s="43"/>
      <c r="I85" s="43"/>
      <c r="J85" s="43"/>
      <c r="K85" s="43"/>
      <c r="L85" s="43"/>
      <c r="M85" s="43"/>
      <c r="N85" s="43"/>
    </row>
    <row r="86" spans="1:14" x14ac:dyDescent="0.35">
      <c r="A86" s="40" t="s">
        <v>136</v>
      </c>
      <c r="B86" s="41">
        <f t="shared" si="2"/>
        <v>0</v>
      </c>
      <c r="C86" s="42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</row>
    <row r="87" spans="1:14" x14ac:dyDescent="0.35">
      <c r="A87" s="40" t="s">
        <v>103</v>
      </c>
      <c r="B87" s="41">
        <f t="shared" si="2"/>
        <v>0</v>
      </c>
      <c r="C87" s="42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</row>
    <row r="88" spans="1:14" x14ac:dyDescent="0.35">
      <c r="A88" s="40" t="s">
        <v>104</v>
      </c>
      <c r="B88" s="41">
        <f t="shared" si="2"/>
        <v>0</v>
      </c>
      <c r="C88" s="42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</row>
    <row r="89" spans="1:14" x14ac:dyDescent="0.35">
      <c r="A89" s="40" t="s">
        <v>105</v>
      </c>
      <c r="B89" s="41">
        <f t="shared" si="2"/>
        <v>50</v>
      </c>
      <c r="C89" s="42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>
        <v>50</v>
      </c>
    </row>
    <row r="90" spans="1:14" x14ac:dyDescent="0.35">
      <c r="A90" s="40" t="s">
        <v>106</v>
      </c>
      <c r="B90" s="41">
        <f t="shared" si="2"/>
        <v>900</v>
      </c>
      <c r="C90" s="42">
        <v>100</v>
      </c>
      <c r="D90" s="43">
        <v>100</v>
      </c>
      <c r="E90" s="43">
        <v>50</v>
      </c>
      <c r="F90" s="43">
        <v>50</v>
      </c>
      <c r="G90" s="43">
        <v>50</v>
      </c>
      <c r="H90" s="43">
        <v>50</v>
      </c>
      <c r="I90" s="43">
        <v>50</v>
      </c>
      <c r="J90" s="43">
        <v>50</v>
      </c>
      <c r="K90" s="43">
        <v>100</v>
      </c>
      <c r="L90" s="43">
        <v>100</v>
      </c>
      <c r="M90" s="43">
        <v>100</v>
      </c>
      <c r="N90" s="43">
        <v>100</v>
      </c>
    </row>
    <row r="91" spans="1:14" x14ac:dyDescent="0.35">
      <c r="A91" s="40" t="s">
        <v>109</v>
      </c>
      <c r="B91" s="41">
        <f t="shared" si="2"/>
        <v>0</v>
      </c>
      <c r="C91" s="42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</row>
    <row r="92" spans="1:14" x14ac:dyDescent="0.35">
      <c r="A92" s="40" t="s">
        <v>112</v>
      </c>
      <c r="B92" s="41">
        <f t="shared" si="2"/>
        <v>0</v>
      </c>
      <c r="C92" s="42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</row>
    <row r="93" spans="1:14" x14ac:dyDescent="0.35">
      <c r="A93" s="40" t="s">
        <v>113</v>
      </c>
      <c r="B93" s="41">
        <f t="shared" si="2"/>
        <v>121.22</v>
      </c>
      <c r="C93" s="42"/>
      <c r="D93" s="43"/>
      <c r="E93" s="43"/>
      <c r="F93" s="43"/>
      <c r="G93" s="43"/>
      <c r="H93" s="43"/>
      <c r="I93" s="43">
        <v>50</v>
      </c>
      <c r="J93" s="43"/>
      <c r="K93" s="43"/>
      <c r="L93" s="43"/>
      <c r="M93" s="43">
        <v>71.22</v>
      </c>
      <c r="N93" s="43"/>
    </row>
    <row r="94" spans="1:14" x14ac:dyDescent="0.35">
      <c r="A94" s="44" t="s">
        <v>153</v>
      </c>
      <c r="B94" s="45">
        <f t="shared" si="2"/>
        <v>225</v>
      </c>
      <c r="C94" s="46">
        <v>10</v>
      </c>
      <c r="D94" s="47">
        <v>10</v>
      </c>
      <c r="E94" s="47">
        <v>40</v>
      </c>
      <c r="F94" s="47">
        <v>10</v>
      </c>
      <c r="G94" s="47">
        <v>10</v>
      </c>
      <c r="H94" s="47">
        <v>10</v>
      </c>
      <c r="I94" s="47">
        <v>35</v>
      </c>
      <c r="J94" s="47">
        <v>10</v>
      </c>
      <c r="K94" s="47">
        <v>10</v>
      </c>
      <c r="L94" s="47">
        <v>10</v>
      </c>
      <c r="M94" s="47">
        <v>60</v>
      </c>
      <c r="N94" s="47">
        <v>10</v>
      </c>
    </row>
    <row r="95" spans="1:14" ht="15" thickBot="1" x14ac:dyDescent="0.4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5" thickBot="1" x14ac:dyDescent="0.4">
      <c r="A96" s="5" t="s">
        <v>115</v>
      </c>
      <c r="B96" s="6"/>
      <c r="C96" s="11">
        <f t="shared" ref="C96:N96" si="3">SUM(C2:C94)</f>
        <v>850</v>
      </c>
      <c r="D96" s="12">
        <f t="shared" si="3"/>
        <v>666</v>
      </c>
      <c r="E96" s="12">
        <f t="shared" si="3"/>
        <v>860.17</v>
      </c>
      <c r="F96" s="12">
        <f t="shared" si="3"/>
        <v>300</v>
      </c>
      <c r="G96" s="12">
        <f t="shared" si="3"/>
        <v>520.29999999999995</v>
      </c>
      <c r="H96" s="12">
        <f t="shared" si="3"/>
        <v>195</v>
      </c>
      <c r="I96" s="12">
        <f t="shared" si="3"/>
        <v>830.67000000000007</v>
      </c>
      <c r="J96" s="12">
        <f t="shared" si="3"/>
        <v>160</v>
      </c>
      <c r="K96" s="12">
        <f t="shared" si="3"/>
        <v>595</v>
      </c>
      <c r="L96" s="12">
        <f t="shared" si="3"/>
        <v>650</v>
      </c>
      <c r="M96" s="12">
        <f t="shared" si="3"/>
        <v>565.4</v>
      </c>
      <c r="N96" s="12">
        <f t="shared" si="3"/>
        <v>978.11</v>
      </c>
    </row>
    <row r="97" spans="1:14" ht="15" thickBot="1" x14ac:dyDescent="0.4">
      <c r="A97" s="5" t="s">
        <v>144</v>
      </c>
      <c r="B97" s="20"/>
      <c r="C97" s="22">
        <f>C96</f>
        <v>850</v>
      </c>
      <c r="D97" s="21">
        <f>SUM(C96:D96)/2</f>
        <v>758</v>
      </c>
      <c r="E97" s="21">
        <f>SUM(C96:E96)/3</f>
        <v>792.05666666666673</v>
      </c>
      <c r="F97" s="21">
        <f>SUM(C96:F96)/4</f>
        <v>669.04250000000002</v>
      </c>
      <c r="G97" s="21">
        <f>SUM(C96:G96)/5</f>
        <v>639.2940000000001</v>
      </c>
      <c r="H97" s="21">
        <f>SUM(C96:H96)/6</f>
        <v>565.245</v>
      </c>
      <c r="I97" s="21">
        <f>SUM(C96:I96)/7</f>
        <v>603.16285714285721</v>
      </c>
      <c r="J97" s="21">
        <f>SUM(C96:J96)/8</f>
        <v>547.76750000000004</v>
      </c>
      <c r="K97" s="21">
        <f>SUM(C96:K96)/9</f>
        <v>553.01555555555558</v>
      </c>
      <c r="L97" s="21">
        <f>SUM(C96:L96)/10</f>
        <v>562.71400000000006</v>
      </c>
      <c r="M97" s="21">
        <f>SUM(C96:M96)/11</f>
        <v>562.95818181818186</v>
      </c>
      <c r="N97" s="21">
        <f>SUM(C96:N96)/12</f>
        <v>597.55416666666667</v>
      </c>
    </row>
    <row r="98" spans="1:14" x14ac:dyDescent="0.35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1:14" x14ac:dyDescent="0.35">
      <c r="A99" s="2" t="s">
        <v>154</v>
      </c>
      <c r="B99" s="4">
        <f>SUM(B2:B94)</f>
        <v>7170.6500000000005</v>
      </c>
    </row>
    <row r="100" spans="1:14" x14ac:dyDescent="0.35">
      <c r="A100" s="2" t="s">
        <v>155</v>
      </c>
      <c r="B100" s="4">
        <f>SUM(C96:N96)</f>
        <v>7170.65</v>
      </c>
    </row>
    <row r="102" spans="1:14" x14ac:dyDescent="0.35">
      <c r="B102" s="4"/>
    </row>
    <row r="103" spans="1:14" x14ac:dyDescent="0.35">
      <c r="B103" s="4"/>
    </row>
    <row r="104" spans="1:14" x14ac:dyDescent="0.35">
      <c r="B104" s="4"/>
    </row>
  </sheetData>
  <pageMargins left="0.25" right="0.25" top="0.25" bottom="0.25" header="0.25" footer="0.25"/>
  <pageSetup paperSize="130" scale="92" fitToHeight="2" orientation="landscape" horizontalDpi="4294967295" verticalDpi="4294967295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N102"/>
  <sheetViews>
    <sheetView workbookViewId="0">
      <pane xSplit="2" ySplit="1" topLeftCell="C68" activePane="bottomRight" state="frozen"/>
      <selection pane="topRight" activeCell="C1" sqref="C1"/>
      <selection pane="bottomLeft" activeCell="A2" sqref="A2"/>
      <selection pane="bottomRight" activeCell="B101" sqref="B101"/>
    </sheetView>
  </sheetViews>
  <sheetFormatPr defaultColWidth="8.81640625" defaultRowHeight="14.5" x14ac:dyDescent="0.35"/>
  <cols>
    <col min="1" max="1" width="38.7265625" style="2" customWidth="1"/>
    <col min="2" max="14" width="12.7265625" customWidth="1"/>
  </cols>
  <sheetData>
    <row r="1" spans="1:14" s="1" customFormat="1" ht="15" thickBot="1" x14ac:dyDescent="0.4">
      <c r="A1" s="62" t="s">
        <v>163</v>
      </c>
      <c r="B1" s="62" t="s">
        <v>1</v>
      </c>
      <c r="C1" s="63" t="s">
        <v>2</v>
      </c>
      <c r="D1" s="64" t="s">
        <v>3</v>
      </c>
      <c r="E1" s="63" t="s">
        <v>4</v>
      </c>
      <c r="F1" s="64" t="s">
        <v>5</v>
      </c>
      <c r="G1" s="65" t="s">
        <v>6</v>
      </c>
      <c r="H1" s="65" t="s">
        <v>7</v>
      </c>
      <c r="I1" s="65" t="s">
        <v>8</v>
      </c>
      <c r="J1" s="65" t="s">
        <v>9</v>
      </c>
      <c r="K1" s="65" t="s">
        <v>10</v>
      </c>
      <c r="L1" s="65" t="s">
        <v>11</v>
      </c>
      <c r="M1" s="65" t="s">
        <v>12</v>
      </c>
      <c r="N1" s="65" t="s">
        <v>13</v>
      </c>
    </row>
    <row r="2" spans="1:14" x14ac:dyDescent="0.35">
      <c r="A2" s="36" t="s">
        <v>117</v>
      </c>
      <c r="B2" s="37">
        <f t="shared" ref="B2:B66" si="0">SUM(C2:N2)</f>
        <v>397</v>
      </c>
      <c r="C2" s="38"/>
      <c r="D2" s="39">
        <v>75</v>
      </c>
      <c r="E2" s="39">
        <v>75</v>
      </c>
      <c r="F2" s="39"/>
      <c r="G2" s="39">
        <v>50</v>
      </c>
      <c r="H2" s="39"/>
      <c r="I2" s="39">
        <v>50</v>
      </c>
      <c r="J2" s="39">
        <v>50</v>
      </c>
      <c r="K2" s="39"/>
      <c r="L2" s="39"/>
      <c r="M2" s="66">
        <v>48.5</v>
      </c>
      <c r="N2" s="39">
        <v>48.5</v>
      </c>
    </row>
    <row r="3" spans="1:14" x14ac:dyDescent="0.35">
      <c r="A3" s="40" t="s">
        <v>15</v>
      </c>
      <c r="B3" s="41">
        <f t="shared" si="0"/>
        <v>0</v>
      </c>
      <c r="C3" s="42"/>
      <c r="D3" s="43"/>
      <c r="E3" s="43"/>
      <c r="F3" s="43"/>
      <c r="G3" s="43"/>
      <c r="H3" s="43"/>
      <c r="I3" s="43"/>
      <c r="J3" s="43"/>
      <c r="K3" s="43"/>
      <c r="L3" s="43"/>
      <c r="M3" s="8"/>
      <c r="N3" s="43"/>
    </row>
    <row r="4" spans="1:14" x14ac:dyDescent="0.35">
      <c r="A4" s="40" t="s">
        <v>118</v>
      </c>
      <c r="B4" s="41">
        <f t="shared" si="0"/>
        <v>808.94999999999993</v>
      </c>
      <c r="C4" s="42">
        <v>150</v>
      </c>
      <c r="D4" s="43"/>
      <c r="E4" s="43">
        <v>150</v>
      </c>
      <c r="F4" s="43"/>
      <c r="G4" s="43"/>
      <c r="H4" s="43">
        <v>145.16999999999999</v>
      </c>
      <c r="I4" s="43"/>
      <c r="J4" s="43"/>
      <c r="K4" s="43">
        <v>145.51</v>
      </c>
      <c r="L4" s="43"/>
      <c r="M4" s="8">
        <v>145.51</v>
      </c>
      <c r="N4" s="43">
        <v>72.760000000000005</v>
      </c>
    </row>
    <row r="5" spans="1:14" x14ac:dyDescent="0.35">
      <c r="A5" s="40" t="s">
        <v>16</v>
      </c>
      <c r="B5" s="41">
        <f t="shared" si="0"/>
        <v>190</v>
      </c>
      <c r="C5" s="42">
        <v>70</v>
      </c>
      <c r="D5" s="43"/>
      <c r="E5" s="43"/>
      <c r="F5" s="43"/>
      <c r="G5" s="43"/>
      <c r="H5" s="43">
        <v>40</v>
      </c>
      <c r="I5" s="43"/>
      <c r="J5" s="43"/>
      <c r="K5" s="43"/>
      <c r="L5" s="43"/>
      <c r="M5" s="8">
        <v>80</v>
      </c>
      <c r="N5" s="43"/>
    </row>
    <row r="6" spans="1:14" x14ac:dyDescent="0.35">
      <c r="A6" s="40" t="s">
        <v>157</v>
      </c>
      <c r="B6" s="41">
        <f>SUM(C6:N6)</f>
        <v>120</v>
      </c>
      <c r="C6" s="42"/>
      <c r="D6" s="43"/>
      <c r="E6" s="43">
        <v>70</v>
      </c>
      <c r="F6" s="43">
        <v>50</v>
      </c>
      <c r="G6" s="43"/>
      <c r="H6" s="43"/>
      <c r="I6" s="43"/>
      <c r="J6" s="43"/>
      <c r="K6" s="43"/>
      <c r="L6" s="43"/>
      <c r="M6" s="8"/>
      <c r="N6" s="43"/>
    </row>
    <row r="7" spans="1:14" x14ac:dyDescent="0.35">
      <c r="A7" s="40" t="s">
        <v>158</v>
      </c>
      <c r="B7" s="41">
        <f t="shared" si="0"/>
        <v>0</v>
      </c>
      <c r="C7" s="42"/>
      <c r="D7" s="43"/>
      <c r="E7" s="43"/>
      <c r="F7" s="43"/>
      <c r="G7" s="43"/>
      <c r="H7" s="43"/>
      <c r="I7" s="43"/>
      <c r="J7" s="43"/>
      <c r="K7" s="43"/>
      <c r="L7" s="43"/>
      <c r="M7" s="8"/>
      <c r="N7" s="43"/>
    </row>
    <row r="8" spans="1:14" x14ac:dyDescent="0.35">
      <c r="A8" s="40" t="s">
        <v>119</v>
      </c>
      <c r="B8" s="41">
        <f t="shared" si="0"/>
        <v>0</v>
      </c>
      <c r="C8" s="42"/>
      <c r="D8" s="43"/>
      <c r="E8" s="43"/>
      <c r="F8" s="43"/>
      <c r="G8" s="43"/>
      <c r="H8" s="43"/>
      <c r="I8" s="43"/>
      <c r="J8" s="43"/>
      <c r="K8" s="43"/>
      <c r="L8" s="43"/>
      <c r="M8" s="8"/>
      <c r="N8" s="43"/>
    </row>
    <row r="9" spans="1:14" x14ac:dyDescent="0.35">
      <c r="A9" s="40" t="s">
        <v>17</v>
      </c>
      <c r="B9" s="41">
        <f t="shared" si="0"/>
        <v>0</v>
      </c>
      <c r="C9" s="42"/>
      <c r="D9" s="43"/>
      <c r="E9" s="43"/>
      <c r="F9" s="43"/>
      <c r="G9" s="43"/>
      <c r="H9" s="43"/>
      <c r="I9" s="43"/>
      <c r="J9" s="43"/>
      <c r="K9" s="43"/>
      <c r="L9" s="43"/>
      <c r="M9" s="8"/>
      <c r="N9" s="43"/>
    </row>
    <row r="10" spans="1:14" x14ac:dyDescent="0.35">
      <c r="A10" s="40" t="s">
        <v>18</v>
      </c>
      <c r="B10" s="41">
        <f t="shared" si="0"/>
        <v>2641</v>
      </c>
      <c r="C10" s="42"/>
      <c r="D10" s="43"/>
      <c r="E10" s="43"/>
      <c r="F10" s="43"/>
      <c r="G10" s="43"/>
      <c r="H10" s="43"/>
      <c r="I10" s="43"/>
      <c r="J10" s="43"/>
      <c r="K10" s="43">
        <v>100</v>
      </c>
      <c r="L10" s="43"/>
      <c r="M10" s="8"/>
      <c r="N10" s="43">
        <v>2541</v>
      </c>
    </row>
    <row r="11" spans="1:14" x14ac:dyDescent="0.35">
      <c r="A11" s="40" t="s">
        <v>120</v>
      </c>
      <c r="B11" s="41">
        <f t="shared" si="0"/>
        <v>0</v>
      </c>
      <c r="C11" s="42"/>
      <c r="D11" s="43"/>
      <c r="E11" s="43"/>
      <c r="F11" s="43"/>
      <c r="G11" s="43"/>
      <c r="H11" s="43"/>
      <c r="I11" s="43"/>
      <c r="J11" s="43"/>
      <c r="K11" s="43"/>
      <c r="L11" s="43"/>
      <c r="M11" s="8"/>
      <c r="N11" s="43"/>
    </row>
    <row r="12" spans="1:14" x14ac:dyDescent="0.35">
      <c r="A12" s="40" t="s">
        <v>19</v>
      </c>
      <c r="B12" s="41">
        <f t="shared" si="0"/>
        <v>0</v>
      </c>
      <c r="C12" s="42"/>
      <c r="D12" s="43"/>
      <c r="E12" s="43"/>
      <c r="F12" s="43"/>
      <c r="G12" s="43"/>
      <c r="H12" s="43"/>
      <c r="I12" s="43"/>
      <c r="J12" s="43"/>
      <c r="K12" s="43"/>
      <c r="L12" s="43"/>
      <c r="M12" s="8"/>
      <c r="N12" s="43"/>
    </row>
    <row r="13" spans="1:14" x14ac:dyDescent="0.35">
      <c r="A13" s="40" t="s">
        <v>159</v>
      </c>
      <c r="B13" s="41">
        <f>SUM(C13:N13)</f>
        <v>0</v>
      </c>
      <c r="C13" s="42"/>
      <c r="D13" s="43"/>
      <c r="E13" s="43"/>
      <c r="F13" s="43"/>
      <c r="G13" s="43"/>
      <c r="H13" s="43"/>
      <c r="I13" s="43"/>
      <c r="J13" s="43"/>
      <c r="K13" s="43"/>
      <c r="L13" s="43"/>
      <c r="M13" s="8"/>
      <c r="N13" s="43"/>
    </row>
    <row r="14" spans="1:14" x14ac:dyDescent="0.35">
      <c r="A14" s="40" t="s">
        <v>121</v>
      </c>
      <c r="B14" s="41">
        <f t="shared" si="0"/>
        <v>0</v>
      </c>
      <c r="C14" s="42"/>
      <c r="D14" s="43"/>
      <c r="E14" s="43"/>
      <c r="F14" s="43"/>
      <c r="G14" s="43"/>
      <c r="H14" s="43"/>
      <c r="I14" s="43"/>
      <c r="J14" s="43"/>
      <c r="K14" s="43"/>
      <c r="L14" s="43"/>
      <c r="M14" s="8"/>
      <c r="N14" s="43"/>
    </row>
    <row r="15" spans="1:14" x14ac:dyDescent="0.35">
      <c r="A15" s="40" t="s">
        <v>21</v>
      </c>
      <c r="B15" s="41">
        <f t="shared" si="0"/>
        <v>0</v>
      </c>
      <c r="C15" s="42"/>
      <c r="D15" s="43"/>
      <c r="E15" s="43"/>
      <c r="F15" s="43"/>
      <c r="G15" s="43"/>
      <c r="H15" s="43"/>
      <c r="I15" s="43"/>
      <c r="J15" s="43"/>
      <c r="K15" s="43"/>
      <c r="L15" s="43"/>
      <c r="M15" s="8"/>
      <c r="N15" s="43"/>
    </row>
    <row r="16" spans="1:14" x14ac:dyDescent="0.35">
      <c r="A16" s="40" t="s">
        <v>122</v>
      </c>
      <c r="B16" s="41">
        <f t="shared" si="0"/>
        <v>0</v>
      </c>
      <c r="C16" s="42"/>
      <c r="D16" s="43"/>
      <c r="E16" s="43"/>
      <c r="F16" s="43"/>
      <c r="G16" s="43"/>
      <c r="H16" s="43"/>
      <c r="I16" s="43"/>
      <c r="J16" s="43"/>
      <c r="K16" s="43"/>
      <c r="L16" s="43"/>
      <c r="M16" s="8"/>
      <c r="N16" s="43"/>
    </row>
    <row r="17" spans="1:14" x14ac:dyDescent="0.35">
      <c r="A17" s="40" t="s">
        <v>26</v>
      </c>
      <c r="B17" s="41">
        <f t="shared" si="0"/>
        <v>0</v>
      </c>
      <c r="C17" s="42"/>
      <c r="D17" s="43"/>
      <c r="E17" s="43"/>
      <c r="F17" s="43"/>
      <c r="G17" s="43"/>
      <c r="H17" s="43"/>
      <c r="I17" s="43"/>
      <c r="J17" s="43"/>
      <c r="K17" s="43"/>
      <c r="L17" s="43"/>
      <c r="M17" s="8"/>
      <c r="N17" s="43"/>
    </row>
    <row r="18" spans="1:14" x14ac:dyDescent="0.35">
      <c r="A18" s="40" t="s">
        <v>29</v>
      </c>
      <c r="B18" s="41">
        <f t="shared" si="0"/>
        <v>0</v>
      </c>
      <c r="C18" s="42"/>
      <c r="D18" s="43"/>
      <c r="E18" s="43"/>
      <c r="F18" s="43"/>
      <c r="G18" s="43"/>
      <c r="H18" s="43"/>
      <c r="I18" s="43"/>
      <c r="J18" s="43"/>
      <c r="K18" s="43"/>
      <c r="L18" s="43"/>
      <c r="M18" s="8"/>
      <c r="N18" s="43"/>
    </row>
    <row r="19" spans="1:14" x14ac:dyDescent="0.35">
      <c r="A19" s="40" t="s">
        <v>123</v>
      </c>
      <c r="B19" s="41">
        <f t="shared" si="0"/>
        <v>0</v>
      </c>
      <c r="C19" s="42"/>
      <c r="D19" s="43"/>
      <c r="E19" s="43"/>
      <c r="F19" s="43"/>
      <c r="G19" s="43"/>
      <c r="H19" s="43"/>
      <c r="I19" s="43"/>
      <c r="J19" s="43"/>
      <c r="K19" s="43"/>
      <c r="L19" s="43"/>
      <c r="M19" s="8"/>
      <c r="N19" s="43"/>
    </row>
    <row r="20" spans="1:14" x14ac:dyDescent="0.35">
      <c r="A20" s="40" t="s">
        <v>27</v>
      </c>
      <c r="B20" s="41">
        <f t="shared" si="0"/>
        <v>488.25</v>
      </c>
      <c r="C20" s="42">
        <v>39</v>
      </c>
      <c r="D20" s="43"/>
      <c r="E20" s="43">
        <v>75</v>
      </c>
      <c r="F20" s="43"/>
      <c r="G20" s="43"/>
      <c r="H20" s="43">
        <v>50</v>
      </c>
      <c r="I20" s="43">
        <v>100</v>
      </c>
      <c r="J20" s="43">
        <v>50</v>
      </c>
      <c r="K20" s="43">
        <v>50</v>
      </c>
      <c r="L20" s="43"/>
      <c r="M20" s="8">
        <v>100</v>
      </c>
      <c r="N20" s="43">
        <v>24.25</v>
      </c>
    </row>
    <row r="21" spans="1:14" x14ac:dyDescent="0.35">
      <c r="A21" s="40" t="s">
        <v>28</v>
      </c>
      <c r="B21" s="41">
        <f t="shared" si="0"/>
        <v>0</v>
      </c>
      <c r="C21" s="42"/>
      <c r="D21" s="43"/>
      <c r="E21" s="43"/>
      <c r="F21" s="43"/>
      <c r="G21" s="43"/>
      <c r="H21" s="43"/>
      <c r="I21" s="43"/>
      <c r="J21" s="43"/>
      <c r="K21" s="43"/>
      <c r="L21" s="43"/>
      <c r="M21" s="8"/>
      <c r="N21" s="43"/>
    </row>
    <row r="22" spans="1:14" x14ac:dyDescent="0.35">
      <c r="A22" s="40" t="s">
        <v>31</v>
      </c>
      <c r="B22" s="41">
        <f t="shared" si="0"/>
        <v>40</v>
      </c>
      <c r="C22" s="42">
        <v>20</v>
      </c>
      <c r="D22" s="43"/>
      <c r="E22" s="43"/>
      <c r="F22" s="43"/>
      <c r="G22" s="43"/>
      <c r="H22" s="43"/>
      <c r="I22" s="43">
        <v>20</v>
      </c>
      <c r="J22" s="43"/>
      <c r="K22" s="43"/>
      <c r="L22" s="43"/>
      <c r="M22" s="43"/>
      <c r="N22" s="43"/>
    </row>
    <row r="23" spans="1:14" x14ac:dyDescent="0.35">
      <c r="A23" s="40" t="s">
        <v>32</v>
      </c>
      <c r="B23" s="41">
        <f t="shared" si="0"/>
        <v>0</v>
      </c>
      <c r="C23" s="42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x14ac:dyDescent="0.35">
      <c r="A24" s="40" t="s">
        <v>33</v>
      </c>
      <c r="B24" s="41">
        <f t="shared" si="0"/>
        <v>100</v>
      </c>
      <c r="C24" s="42">
        <v>75</v>
      </c>
      <c r="D24" s="43"/>
      <c r="E24" s="43">
        <v>25</v>
      </c>
      <c r="F24" s="43"/>
      <c r="G24" s="43"/>
      <c r="H24" s="43"/>
      <c r="I24" s="43"/>
      <c r="J24" s="43"/>
      <c r="K24" s="43"/>
      <c r="L24" s="43"/>
      <c r="M24" s="43"/>
      <c r="N24" s="43"/>
    </row>
    <row r="25" spans="1:14" x14ac:dyDescent="0.35">
      <c r="A25" s="40" t="s">
        <v>34</v>
      </c>
      <c r="B25" s="41">
        <f t="shared" si="0"/>
        <v>0</v>
      </c>
      <c r="C25" s="42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</row>
    <row r="26" spans="1:14" x14ac:dyDescent="0.35">
      <c r="A26" s="40" t="s">
        <v>124</v>
      </c>
      <c r="B26" s="41">
        <f t="shared" si="0"/>
        <v>70.89</v>
      </c>
      <c r="C26" s="42"/>
      <c r="D26" s="43"/>
      <c r="E26" s="43"/>
      <c r="F26" s="43"/>
      <c r="G26" s="43">
        <v>70.89</v>
      </c>
      <c r="H26" s="43"/>
      <c r="I26" s="43"/>
      <c r="J26" s="43"/>
      <c r="K26" s="43"/>
      <c r="L26" s="43"/>
      <c r="M26" s="43"/>
      <c r="N26" s="43"/>
    </row>
    <row r="27" spans="1:14" x14ac:dyDescent="0.35">
      <c r="A27" s="40" t="s">
        <v>35</v>
      </c>
      <c r="B27" s="41">
        <f t="shared" si="0"/>
        <v>50</v>
      </c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>
        <v>50</v>
      </c>
    </row>
    <row r="28" spans="1:14" x14ac:dyDescent="0.35">
      <c r="A28" s="40" t="s">
        <v>36</v>
      </c>
      <c r="B28" s="41">
        <f t="shared" si="0"/>
        <v>0</v>
      </c>
      <c r="C28" s="42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</row>
    <row r="29" spans="1:14" x14ac:dyDescent="0.35">
      <c r="A29" s="40" t="s">
        <v>38</v>
      </c>
      <c r="B29" s="41">
        <f t="shared" si="0"/>
        <v>354.9</v>
      </c>
      <c r="C29" s="42">
        <v>20</v>
      </c>
      <c r="D29" s="43">
        <v>20</v>
      </c>
      <c r="E29" s="43">
        <v>20</v>
      </c>
      <c r="F29" s="43">
        <v>20</v>
      </c>
      <c r="G29" s="43">
        <v>20</v>
      </c>
      <c r="H29" s="43">
        <v>20</v>
      </c>
      <c r="I29" s="43">
        <v>20</v>
      </c>
      <c r="J29" s="43">
        <v>50</v>
      </c>
      <c r="K29" s="43">
        <v>48.5</v>
      </c>
      <c r="L29" s="43">
        <v>19.399999999999999</v>
      </c>
      <c r="M29" s="8">
        <v>48.5</v>
      </c>
      <c r="N29" s="43">
        <v>48.5</v>
      </c>
    </row>
    <row r="30" spans="1:14" x14ac:dyDescent="0.35">
      <c r="A30" s="40" t="s">
        <v>37</v>
      </c>
      <c r="B30" s="41">
        <f t="shared" si="0"/>
        <v>0</v>
      </c>
      <c r="C30" s="42"/>
      <c r="D30" s="43"/>
      <c r="E30" s="43"/>
      <c r="F30" s="43"/>
      <c r="G30" s="43"/>
      <c r="H30" s="43"/>
      <c r="I30" s="43"/>
      <c r="J30" s="43"/>
      <c r="K30" s="43"/>
      <c r="L30" s="43"/>
      <c r="M30" s="8"/>
      <c r="N30" s="43"/>
    </row>
    <row r="31" spans="1:14" x14ac:dyDescent="0.35">
      <c r="A31" s="40" t="s">
        <v>39</v>
      </c>
      <c r="B31" s="41">
        <f t="shared" si="0"/>
        <v>0</v>
      </c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8"/>
      <c r="N31" s="43"/>
    </row>
    <row r="32" spans="1:14" x14ac:dyDescent="0.35">
      <c r="A32" s="40" t="s">
        <v>41</v>
      </c>
      <c r="B32" s="41">
        <f t="shared" si="0"/>
        <v>165</v>
      </c>
      <c r="C32" s="42">
        <v>25</v>
      </c>
      <c r="D32" s="43">
        <v>25</v>
      </c>
      <c r="E32" s="43"/>
      <c r="F32" s="43"/>
      <c r="G32" s="43">
        <v>65</v>
      </c>
      <c r="H32" s="43">
        <v>50</v>
      </c>
      <c r="I32" s="43"/>
      <c r="J32" s="43"/>
      <c r="K32" s="43"/>
      <c r="L32" s="43"/>
      <c r="M32" s="8"/>
      <c r="N32" s="43"/>
    </row>
    <row r="33" spans="1:14" x14ac:dyDescent="0.35">
      <c r="A33" s="40" t="s">
        <v>125</v>
      </c>
      <c r="B33" s="41">
        <f t="shared" si="0"/>
        <v>0</v>
      </c>
      <c r="C33" s="42"/>
      <c r="D33" s="43"/>
      <c r="E33" s="43"/>
      <c r="F33" s="43"/>
      <c r="G33" s="43"/>
      <c r="H33" s="43"/>
      <c r="I33" s="43"/>
      <c r="J33" s="43"/>
      <c r="K33" s="43"/>
      <c r="L33" s="43"/>
      <c r="M33" s="8"/>
      <c r="N33" s="43"/>
    </row>
    <row r="34" spans="1:14" x14ac:dyDescent="0.35">
      <c r="A34" s="40" t="s">
        <v>40</v>
      </c>
      <c r="B34" s="41">
        <f t="shared" si="0"/>
        <v>49.25</v>
      </c>
      <c r="C34" s="42"/>
      <c r="D34" s="43"/>
      <c r="E34" s="43"/>
      <c r="F34" s="43"/>
      <c r="G34" s="43"/>
      <c r="H34" s="43"/>
      <c r="I34" s="43"/>
      <c r="J34" s="43">
        <v>25</v>
      </c>
      <c r="K34" s="43"/>
      <c r="L34" s="43">
        <v>24.25</v>
      </c>
      <c r="M34" s="8"/>
      <c r="N34" s="43"/>
    </row>
    <row r="35" spans="1:14" x14ac:dyDescent="0.35">
      <c r="A35" s="40" t="s">
        <v>139</v>
      </c>
      <c r="B35" s="41">
        <f t="shared" si="0"/>
        <v>0</v>
      </c>
      <c r="C35" s="42"/>
      <c r="D35" s="43"/>
      <c r="E35" s="43"/>
      <c r="F35" s="43"/>
      <c r="G35" s="43"/>
      <c r="H35" s="43"/>
      <c r="I35" s="43"/>
      <c r="J35" s="43"/>
      <c r="K35" s="43"/>
      <c r="L35" s="43"/>
      <c r="M35" s="8"/>
      <c r="N35" s="43"/>
    </row>
    <row r="36" spans="1:14" x14ac:dyDescent="0.35">
      <c r="A36" s="40" t="s">
        <v>42</v>
      </c>
      <c r="B36" s="41">
        <f t="shared" si="0"/>
        <v>597.01</v>
      </c>
      <c r="C36" s="42"/>
      <c r="D36" s="43"/>
      <c r="E36" s="43">
        <v>300</v>
      </c>
      <c r="F36" s="43"/>
      <c r="G36" s="43">
        <v>100</v>
      </c>
      <c r="H36" s="43">
        <v>100</v>
      </c>
      <c r="I36" s="43"/>
      <c r="J36" s="43"/>
      <c r="K36" s="43"/>
      <c r="L36" s="43"/>
      <c r="M36" s="8">
        <v>97.01</v>
      </c>
      <c r="N36" s="43"/>
    </row>
    <row r="37" spans="1:14" x14ac:dyDescent="0.35">
      <c r="A37" s="40" t="s">
        <v>43</v>
      </c>
      <c r="B37" s="41">
        <f t="shared" si="0"/>
        <v>0</v>
      </c>
      <c r="C37" s="42"/>
      <c r="D37" s="43"/>
      <c r="E37" s="43"/>
      <c r="F37" s="43"/>
      <c r="G37" s="43"/>
      <c r="H37" s="43"/>
      <c r="I37" s="43"/>
      <c r="J37" s="43"/>
      <c r="K37" s="43"/>
      <c r="L37" s="43"/>
      <c r="M37" s="8"/>
      <c r="N37" s="43"/>
    </row>
    <row r="38" spans="1:14" x14ac:dyDescent="0.35">
      <c r="A38" s="40" t="s">
        <v>45</v>
      </c>
      <c r="B38" s="41">
        <f t="shared" si="0"/>
        <v>0</v>
      </c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8"/>
      <c r="N38" s="43"/>
    </row>
    <row r="39" spans="1:14" x14ac:dyDescent="0.35">
      <c r="A39" s="40" t="s">
        <v>46</v>
      </c>
      <c r="B39" s="41">
        <f t="shared" si="0"/>
        <v>0</v>
      </c>
      <c r="C39" s="42"/>
      <c r="D39" s="43"/>
      <c r="E39" s="43"/>
      <c r="F39" s="43"/>
      <c r="G39" s="43"/>
      <c r="H39" s="43"/>
      <c r="I39" s="43"/>
      <c r="J39" s="43"/>
      <c r="K39" s="43"/>
      <c r="L39" s="43"/>
      <c r="M39" s="8"/>
      <c r="N39" s="43"/>
    </row>
    <row r="40" spans="1:14" x14ac:dyDescent="0.35">
      <c r="A40" s="40" t="s">
        <v>140</v>
      </c>
      <c r="B40" s="41">
        <f t="shared" si="0"/>
        <v>0</v>
      </c>
      <c r="C40" s="42"/>
      <c r="D40" s="43"/>
      <c r="E40" s="43"/>
      <c r="F40" s="43"/>
      <c r="G40" s="43"/>
      <c r="H40" s="43"/>
      <c r="I40" s="43"/>
      <c r="J40" s="43"/>
      <c r="K40" s="43"/>
      <c r="L40" s="43"/>
      <c r="M40" s="8"/>
      <c r="N40" s="43"/>
    </row>
    <row r="41" spans="1:14" x14ac:dyDescent="0.35">
      <c r="A41" s="40" t="s">
        <v>150</v>
      </c>
      <c r="B41" s="41">
        <f t="shared" si="0"/>
        <v>0</v>
      </c>
      <c r="C41" s="42"/>
      <c r="D41" s="43"/>
      <c r="E41" s="43"/>
      <c r="F41" s="43"/>
      <c r="G41" s="43"/>
      <c r="H41" s="43"/>
      <c r="I41" s="43"/>
      <c r="J41" s="43"/>
      <c r="K41" s="43"/>
      <c r="L41" s="43"/>
      <c r="M41" s="8"/>
      <c r="N41" s="43"/>
    </row>
    <row r="42" spans="1:14" x14ac:dyDescent="0.35">
      <c r="A42" s="40" t="s">
        <v>50</v>
      </c>
      <c r="B42" s="41">
        <f t="shared" si="0"/>
        <v>0</v>
      </c>
      <c r="C42" s="42"/>
      <c r="D42" s="43"/>
      <c r="E42" s="43"/>
      <c r="F42" s="43"/>
      <c r="G42" s="43"/>
      <c r="H42" s="43"/>
      <c r="I42" s="43"/>
      <c r="J42" s="43"/>
      <c r="K42" s="43"/>
      <c r="L42" s="43"/>
      <c r="M42" s="8"/>
      <c r="N42" s="43"/>
    </row>
    <row r="43" spans="1:14" x14ac:dyDescent="0.35">
      <c r="A43" s="40" t="s">
        <v>141</v>
      </c>
      <c r="B43" s="41">
        <f t="shared" si="0"/>
        <v>0</v>
      </c>
      <c r="C43" s="42"/>
      <c r="D43" s="43"/>
      <c r="E43" s="43"/>
      <c r="F43" s="43"/>
      <c r="G43" s="43"/>
      <c r="H43" s="43"/>
      <c r="I43" s="43"/>
      <c r="J43" s="43"/>
      <c r="K43" s="43"/>
      <c r="L43" s="43"/>
      <c r="M43" s="8"/>
      <c r="N43" s="43"/>
    </row>
    <row r="44" spans="1:14" x14ac:dyDescent="0.35">
      <c r="A44" s="40" t="s">
        <v>53</v>
      </c>
      <c r="B44" s="41">
        <f t="shared" si="0"/>
        <v>0</v>
      </c>
      <c r="C44" s="42"/>
      <c r="D44" s="43"/>
      <c r="E44" s="43"/>
      <c r="F44" s="43"/>
      <c r="G44" s="43"/>
      <c r="H44" s="43"/>
      <c r="I44" s="43"/>
      <c r="J44" s="43"/>
      <c r="K44" s="43"/>
      <c r="L44" s="43"/>
      <c r="M44" s="8"/>
      <c r="N44" s="43"/>
    </row>
    <row r="45" spans="1:14" x14ac:dyDescent="0.35">
      <c r="A45" s="40" t="s">
        <v>126</v>
      </c>
      <c r="B45" s="41">
        <f t="shared" si="0"/>
        <v>0</v>
      </c>
      <c r="C45" s="42"/>
      <c r="D45" s="43"/>
      <c r="E45" s="43"/>
      <c r="F45" s="43"/>
      <c r="G45" s="43"/>
      <c r="H45" s="43"/>
      <c r="I45" s="43"/>
      <c r="J45" s="43"/>
      <c r="K45" s="43"/>
      <c r="L45" s="43"/>
      <c r="M45" s="8"/>
      <c r="N45" s="43"/>
    </row>
    <row r="46" spans="1:14" x14ac:dyDescent="0.35">
      <c r="A46" s="40" t="s">
        <v>55</v>
      </c>
      <c r="B46" s="41">
        <f t="shared" si="0"/>
        <v>0</v>
      </c>
      <c r="C46" s="42"/>
      <c r="D46" s="43"/>
      <c r="E46" s="43"/>
      <c r="F46" s="43"/>
      <c r="G46" s="43"/>
      <c r="H46" s="43"/>
      <c r="I46" s="43"/>
      <c r="J46" s="43"/>
      <c r="K46" s="43"/>
      <c r="L46" s="43"/>
      <c r="M46" s="8"/>
      <c r="N46" s="43"/>
    </row>
    <row r="47" spans="1:14" x14ac:dyDescent="0.35">
      <c r="A47" s="40" t="s">
        <v>151</v>
      </c>
      <c r="B47" s="41">
        <f t="shared" si="0"/>
        <v>950</v>
      </c>
      <c r="C47" s="42"/>
      <c r="D47" s="43">
        <v>390</v>
      </c>
      <c r="E47" s="43"/>
      <c r="F47" s="43"/>
      <c r="G47" s="43">
        <v>10</v>
      </c>
      <c r="H47" s="43">
        <v>150</v>
      </c>
      <c r="I47" s="43"/>
      <c r="J47" s="43"/>
      <c r="K47" s="43">
        <v>150</v>
      </c>
      <c r="L47" s="43">
        <v>100</v>
      </c>
      <c r="M47" s="8">
        <v>150</v>
      </c>
      <c r="N47" s="43"/>
    </row>
    <row r="48" spans="1:14" x14ac:dyDescent="0.35">
      <c r="A48" s="40" t="s">
        <v>164</v>
      </c>
      <c r="B48" s="41">
        <f>SUM(C48:N48)</f>
        <v>50</v>
      </c>
      <c r="C48" s="42"/>
      <c r="D48" s="43"/>
      <c r="E48" s="43"/>
      <c r="F48" s="43"/>
      <c r="G48" s="43"/>
      <c r="H48" s="43"/>
      <c r="I48" s="43"/>
      <c r="J48" s="43"/>
      <c r="K48" s="43"/>
      <c r="L48" s="43"/>
      <c r="M48" s="8"/>
      <c r="N48" s="43">
        <v>50</v>
      </c>
    </row>
    <row r="49" spans="1:14" x14ac:dyDescent="0.35">
      <c r="A49" s="40" t="s">
        <v>142</v>
      </c>
      <c r="B49" s="41">
        <f t="shared" si="0"/>
        <v>193.74</v>
      </c>
      <c r="C49" s="42">
        <v>52</v>
      </c>
      <c r="D49" s="43">
        <v>67.489999999999995</v>
      </c>
      <c r="E49" s="43">
        <v>40.299999999999997</v>
      </c>
      <c r="F49" s="43"/>
      <c r="G49" s="43"/>
      <c r="H49" s="43"/>
      <c r="I49" s="43"/>
      <c r="J49" s="43"/>
      <c r="K49" s="43"/>
      <c r="L49" s="43">
        <v>33.950000000000003</v>
      </c>
      <c r="M49" s="8"/>
      <c r="N49" s="43"/>
    </row>
    <row r="50" spans="1:14" x14ac:dyDescent="0.35">
      <c r="A50" s="40" t="s">
        <v>127</v>
      </c>
      <c r="B50" s="41">
        <f t="shared" si="0"/>
        <v>0</v>
      </c>
      <c r="C50" s="42"/>
      <c r="D50" s="43"/>
      <c r="E50" s="43"/>
      <c r="F50" s="43"/>
      <c r="G50" s="43"/>
      <c r="H50" s="43"/>
      <c r="I50" s="43"/>
      <c r="J50" s="43"/>
      <c r="K50" s="43"/>
      <c r="L50" s="43"/>
      <c r="M50" s="8"/>
      <c r="N50" s="43"/>
    </row>
    <row r="51" spans="1:14" x14ac:dyDescent="0.35">
      <c r="A51" s="40" t="s">
        <v>62</v>
      </c>
      <c r="B51" s="41">
        <f t="shared" si="0"/>
        <v>110</v>
      </c>
      <c r="C51" s="42"/>
      <c r="D51" s="43"/>
      <c r="E51" s="43"/>
      <c r="F51" s="43"/>
      <c r="G51" s="43"/>
      <c r="H51" s="43">
        <v>60</v>
      </c>
      <c r="I51" s="43"/>
      <c r="J51" s="43">
        <v>50</v>
      </c>
      <c r="K51" s="43"/>
      <c r="L51" s="43"/>
      <c r="M51" s="8"/>
      <c r="N51" s="43"/>
    </row>
    <row r="52" spans="1:14" x14ac:dyDescent="0.35">
      <c r="A52" s="40" t="s">
        <v>152</v>
      </c>
      <c r="B52" s="41">
        <f t="shared" si="0"/>
        <v>0</v>
      </c>
      <c r="C52" s="42"/>
      <c r="D52" s="43"/>
      <c r="E52" s="43"/>
      <c r="F52" s="43"/>
      <c r="G52" s="43"/>
      <c r="H52" s="43"/>
      <c r="I52" s="43"/>
      <c r="J52" s="43"/>
      <c r="K52" s="43"/>
      <c r="L52" s="43"/>
      <c r="M52" s="8"/>
      <c r="N52" s="43"/>
    </row>
    <row r="53" spans="1:14" x14ac:dyDescent="0.35">
      <c r="A53" s="40" t="s">
        <v>128</v>
      </c>
      <c r="B53" s="41">
        <f t="shared" si="0"/>
        <v>0</v>
      </c>
      <c r="C53" s="42"/>
      <c r="D53" s="43"/>
      <c r="E53" s="43"/>
      <c r="F53" s="43"/>
      <c r="G53" s="43"/>
      <c r="H53" s="43"/>
      <c r="I53" s="43"/>
      <c r="J53" s="43"/>
      <c r="K53" s="43"/>
      <c r="L53" s="43"/>
      <c r="M53" s="8"/>
      <c r="N53" s="43"/>
    </row>
    <row r="54" spans="1:14" x14ac:dyDescent="0.35">
      <c r="A54" s="40" t="s">
        <v>68</v>
      </c>
      <c r="B54" s="41">
        <f t="shared" si="0"/>
        <v>0</v>
      </c>
      <c r="C54" s="42"/>
      <c r="D54" s="43"/>
      <c r="E54" s="43"/>
      <c r="F54" s="43"/>
      <c r="G54" s="43"/>
      <c r="H54" s="43"/>
      <c r="I54" s="43"/>
      <c r="J54" s="43"/>
      <c r="K54" s="43"/>
      <c r="L54" s="43"/>
      <c r="M54" s="8"/>
      <c r="N54" s="43"/>
    </row>
    <row r="55" spans="1:14" x14ac:dyDescent="0.35">
      <c r="A55" s="40" t="s">
        <v>129</v>
      </c>
      <c r="B55" s="41">
        <f t="shared" si="0"/>
        <v>0</v>
      </c>
      <c r="C55" s="42"/>
      <c r="D55" s="43"/>
      <c r="E55" s="43"/>
      <c r="F55" s="43"/>
      <c r="G55" s="43"/>
      <c r="H55" s="43"/>
      <c r="I55" s="43"/>
      <c r="J55" s="43"/>
      <c r="K55" s="43"/>
      <c r="L55" s="43"/>
      <c r="M55" s="8"/>
      <c r="N55" s="43"/>
    </row>
    <row r="56" spans="1:14" x14ac:dyDescent="0.35">
      <c r="A56" s="40" t="s">
        <v>70</v>
      </c>
      <c r="B56" s="41">
        <f t="shared" si="0"/>
        <v>0</v>
      </c>
      <c r="C56" s="42"/>
      <c r="D56" s="43"/>
      <c r="E56" s="43"/>
      <c r="F56" s="43"/>
      <c r="G56" s="43"/>
      <c r="H56" s="43"/>
      <c r="I56" s="43"/>
      <c r="J56" s="43"/>
      <c r="K56" s="43"/>
      <c r="L56" s="43"/>
      <c r="M56" s="8"/>
      <c r="N56" s="43"/>
    </row>
    <row r="57" spans="1:14" x14ac:dyDescent="0.35">
      <c r="A57" s="40" t="s">
        <v>72</v>
      </c>
      <c r="B57" s="41">
        <f t="shared" si="0"/>
        <v>0</v>
      </c>
      <c r="C57" s="42"/>
      <c r="D57" s="43"/>
      <c r="E57" s="43"/>
      <c r="F57" s="43"/>
      <c r="G57" s="43"/>
      <c r="H57" s="43"/>
      <c r="I57" s="43"/>
      <c r="J57" s="43"/>
      <c r="K57" s="43"/>
      <c r="L57" s="43"/>
      <c r="M57" s="8"/>
      <c r="N57" s="43"/>
    </row>
    <row r="58" spans="1:14" x14ac:dyDescent="0.35">
      <c r="A58" s="40" t="s">
        <v>74</v>
      </c>
      <c r="B58" s="41">
        <f t="shared" si="0"/>
        <v>228.76</v>
      </c>
      <c r="C58" s="42"/>
      <c r="D58" s="43">
        <v>100</v>
      </c>
      <c r="E58" s="43"/>
      <c r="F58" s="43"/>
      <c r="G58" s="43"/>
      <c r="H58" s="43"/>
      <c r="I58" s="43"/>
      <c r="J58" s="43">
        <v>40</v>
      </c>
      <c r="K58" s="43"/>
      <c r="L58" s="43">
        <v>48.5</v>
      </c>
      <c r="M58" s="8">
        <v>40.26</v>
      </c>
      <c r="N58" s="43"/>
    </row>
    <row r="59" spans="1:14" x14ac:dyDescent="0.35">
      <c r="A59" s="40" t="s">
        <v>73</v>
      </c>
      <c r="B59" s="41">
        <f t="shared" si="0"/>
        <v>0</v>
      </c>
      <c r="C59" s="42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</row>
    <row r="60" spans="1:14" x14ac:dyDescent="0.35">
      <c r="A60" s="40" t="s">
        <v>75</v>
      </c>
      <c r="B60" s="41">
        <f t="shared" si="0"/>
        <v>0</v>
      </c>
      <c r="C60" s="42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</row>
    <row r="61" spans="1:14" x14ac:dyDescent="0.35">
      <c r="A61" s="40" t="s">
        <v>76</v>
      </c>
      <c r="B61" s="41">
        <f t="shared" si="0"/>
        <v>0</v>
      </c>
      <c r="C61" s="42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</row>
    <row r="62" spans="1:14" x14ac:dyDescent="0.35">
      <c r="A62" s="40" t="s">
        <v>79</v>
      </c>
      <c r="B62" s="41">
        <f t="shared" si="0"/>
        <v>0</v>
      </c>
      <c r="C62" s="42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</row>
    <row r="63" spans="1:14" x14ac:dyDescent="0.35">
      <c r="A63" s="40" t="s">
        <v>160</v>
      </c>
      <c r="B63" s="41">
        <f>SUM(C63:N63)</f>
        <v>0</v>
      </c>
      <c r="C63" s="42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</row>
    <row r="64" spans="1:14" x14ac:dyDescent="0.35">
      <c r="A64" s="40" t="s">
        <v>130</v>
      </c>
      <c r="B64" s="41">
        <f t="shared" si="0"/>
        <v>0</v>
      </c>
      <c r="C64" s="42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</row>
    <row r="65" spans="1:14" x14ac:dyDescent="0.35">
      <c r="A65" s="40" t="s">
        <v>131</v>
      </c>
      <c r="B65" s="41">
        <f t="shared" si="0"/>
        <v>20</v>
      </c>
      <c r="C65" s="42">
        <v>20</v>
      </c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</row>
    <row r="66" spans="1:14" x14ac:dyDescent="0.35">
      <c r="A66" s="40" t="s">
        <v>81</v>
      </c>
      <c r="B66" s="41">
        <f t="shared" si="0"/>
        <v>0</v>
      </c>
      <c r="C66" s="42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</row>
    <row r="67" spans="1:14" x14ac:dyDescent="0.35">
      <c r="A67" s="40" t="s">
        <v>82</v>
      </c>
      <c r="B67" s="41">
        <f t="shared" ref="B67:B96" si="1">SUM(C67:N67)</f>
        <v>0</v>
      </c>
      <c r="C67" s="42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</row>
    <row r="68" spans="1:14" x14ac:dyDescent="0.35">
      <c r="A68" s="40" t="s">
        <v>132</v>
      </c>
      <c r="B68" s="41">
        <f t="shared" si="1"/>
        <v>0</v>
      </c>
      <c r="C68" s="42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</row>
    <row r="69" spans="1:14" x14ac:dyDescent="0.35">
      <c r="A69" s="40" t="s">
        <v>161</v>
      </c>
      <c r="B69" s="41">
        <f t="shared" si="1"/>
        <v>5</v>
      </c>
      <c r="C69" s="42"/>
      <c r="D69" s="43"/>
      <c r="E69" s="43"/>
      <c r="F69" s="43"/>
      <c r="G69" s="43"/>
      <c r="H69" s="43"/>
      <c r="I69" s="43"/>
      <c r="J69" s="43">
        <v>5</v>
      </c>
      <c r="K69" s="43"/>
      <c r="L69" s="43"/>
      <c r="M69" s="43"/>
      <c r="N69" s="43"/>
    </row>
    <row r="70" spans="1:14" x14ac:dyDescent="0.35">
      <c r="A70" s="40" t="s">
        <v>83</v>
      </c>
      <c r="B70" s="41">
        <f t="shared" si="1"/>
        <v>350</v>
      </c>
      <c r="C70" s="42"/>
      <c r="D70" s="43"/>
      <c r="E70" s="43">
        <v>20</v>
      </c>
      <c r="F70" s="43"/>
      <c r="G70" s="43"/>
      <c r="H70" s="43">
        <v>170</v>
      </c>
      <c r="I70" s="43">
        <v>120</v>
      </c>
      <c r="J70" s="43"/>
      <c r="K70" s="43">
        <v>20</v>
      </c>
      <c r="L70" s="43">
        <v>20</v>
      </c>
      <c r="M70" s="43"/>
      <c r="N70" s="43"/>
    </row>
    <row r="71" spans="1:14" x14ac:dyDescent="0.35">
      <c r="A71" s="40" t="s">
        <v>84</v>
      </c>
      <c r="B71" s="41">
        <f t="shared" si="1"/>
        <v>0</v>
      </c>
      <c r="C71" s="42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</row>
    <row r="72" spans="1:14" x14ac:dyDescent="0.35">
      <c r="A72" s="40" t="s">
        <v>165</v>
      </c>
      <c r="B72" s="41">
        <f>SUM(C72:N72)</f>
        <v>4.37</v>
      </c>
      <c r="C72" s="42"/>
      <c r="D72" s="43">
        <v>4.37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</row>
    <row r="73" spans="1:14" x14ac:dyDescent="0.35">
      <c r="A73" s="40" t="s">
        <v>85</v>
      </c>
      <c r="B73" s="41">
        <f t="shared" si="1"/>
        <v>540</v>
      </c>
      <c r="C73" s="42"/>
      <c r="D73" s="43">
        <v>120</v>
      </c>
      <c r="E73" s="43">
        <v>60</v>
      </c>
      <c r="F73" s="43">
        <v>60</v>
      </c>
      <c r="G73" s="43"/>
      <c r="H73" s="43"/>
      <c r="I73" s="43">
        <v>100</v>
      </c>
      <c r="J73" s="43"/>
      <c r="K73" s="43"/>
      <c r="L73" s="43">
        <v>100</v>
      </c>
      <c r="M73" s="43"/>
      <c r="N73" s="43">
        <v>100</v>
      </c>
    </row>
    <row r="74" spans="1:14" x14ac:dyDescent="0.35">
      <c r="A74" s="40" t="s">
        <v>162</v>
      </c>
      <c r="B74" s="41">
        <f>SUM(C74:N74)</f>
        <v>60</v>
      </c>
      <c r="C74" s="42"/>
      <c r="D74" s="43">
        <v>60</v>
      </c>
      <c r="E74" s="43"/>
      <c r="F74" s="43"/>
      <c r="G74" s="43"/>
      <c r="H74" s="43"/>
      <c r="I74" s="43"/>
      <c r="J74" s="43"/>
      <c r="K74" s="43"/>
      <c r="L74" s="43"/>
      <c r="M74" s="43"/>
      <c r="N74" s="43"/>
    </row>
    <row r="75" spans="1:14" x14ac:dyDescent="0.35">
      <c r="A75" s="40" t="s">
        <v>133</v>
      </c>
      <c r="B75" s="41">
        <f t="shared" si="1"/>
        <v>0</v>
      </c>
      <c r="C75" s="42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</row>
    <row r="76" spans="1:14" x14ac:dyDescent="0.35">
      <c r="A76" s="40" t="s">
        <v>134</v>
      </c>
      <c r="B76" s="41">
        <f t="shared" si="1"/>
        <v>0</v>
      </c>
      <c r="C76" s="42"/>
      <c r="D76" s="43"/>
      <c r="E76" s="43"/>
      <c r="F76" s="43"/>
      <c r="G76" s="43"/>
      <c r="H76" s="43"/>
      <c r="I76" s="43"/>
      <c r="J76" s="43"/>
      <c r="K76" s="43"/>
      <c r="L76" s="43"/>
      <c r="M76" s="8"/>
      <c r="N76" s="43"/>
    </row>
    <row r="77" spans="1:14" x14ac:dyDescent="0.35">
      <c r="A77" s="40" t="s">
        <v>88</v>
      </c>
      <c r="B77" s="41">
        <f t="shared" si="1"/>
        <v>0</v>
      </c>
      <c r="C77" s="42"/>
      <c r="D77" s="43"/>
      <c r="E77" s="43"/>
      <c r="F77" s="43"/>
      <c r="G77" s="43"/>
      <c r="H77" s="43"/>
      <c r="I77" s="43"/>
      <c r="J77" s="43"/>
      <c r="K77" s="43"/>
      <c r="L77" s="43"/>
      <c r="M77" s="8"/>
      <c r="N77" s="43"/>
    </row>
    <row r="78" spans="1:14" x14ac:dyDescent="0.35">
      <c r="A78" s="40" t="s">
        <v>135</v>
      </c>
      <c r="B78" s="41">
        <f t="shared" si="1"/>
        <v>0</v>
      </c>
      <c r="C78" s="42"/>
      <c r="D78" s="43"/>
      <c r="E78" s="43"/>
      <c r="F78" s="43"/>
      <c r="G78" s="43"/>
      <c r="H78" s="43"/>
      <c r="I78" s="43"/>
      <c r="J78" s="43"/>
      <c r="K78" s="43"/>
      <c r="L78" s="43"/>
      <c r="M78" s="8"/>
      <c r="N78" s="43"/>
    </row>
    <row r="79" spans="1:14" x14ac:dyDescent="0.35">
      <c r="A79" s="40" t="s">
        <v>90</v>
      </c>
      <c r="B79" s="41">
        <f t="shared" si="1"/>
        <v>0</v>
      </c>
      <c r="C79" s="42"/>
      <c r="D79" s="43"/>
      <c r="E79" s="43"/>
      <c r="F79" s="43"/>
      <c r="G79" s="43"/>
      <c r="H79" s="43"/>
      <c r="I79" s="43"/>
      <c r="J79" s="43"/>
      <c r="K79" s="43"/>
      <c r="L79" s="43"/>
      <c r="M79" s="8"/>
      <c r="N79" s="43"/>
    </row>
    <row r="80" spans="1:14" x14ac:dyDescent="0.35">
      <c r="A80" s="40" t="s">
        <v>91</v>
      </c>
      <c r="B80" s="41">
        <f t="shared" si="1"/>
        <v>60</v>
      </c>
      <c r="C80" s="42"/>
      <c r="D80" s="43"/>
      <c r="E80" s="43"/>
      <c r="F80" s="43"/>
      <c r="G80" s="43"/>
      <c r="H80" s="43"/>
      <c r="I80" s="43"/>
      <c r="J80" s="43"/>
      <c r="K80" s="43"/>
      <c r="L80" s="43">
        <v>60</v>
      </c>
      <c r="M80" s="8"/>
      <c r="N80" s="43"/>
    </row>
    <row r="81" spans="1:14" x14ac:dyDescent="0.35">
      <c r="A81" s="40" t="s">
        <v>92</v>
      </c>
      <c r="B81" s="41">
        <f t="shared" si="1"/>
        <v>0</v>
      </c>
      <c r="C81" s="42"/>
      <c r="D81" s="43"/>
      <c r="E81" s="43"/>
      <c r="F81" s="43"/>
      <c r="G81" s="43"/>
      <c r="H81" s="43"/>
      <c r="I81" s="43"/>
      <c r="J81" s="43"/>
      <c r="K81" s="43"/>
      <c r="L81" s="43"/>
      <c r="M81" s="8"/>
      <c r="N81" s="43"/>
    </row>
    <row r="82" spans="1:14" x14ac:dyDescent="0.35">
      <c r="A82" s="40" t="s">
        <v>67</v>
      </c>
      <c r="B82" s="41">
        <f t="shared" si="1"/>
        <v>500</v>
      </c>
      <c r="C82" s="42"/>
      <c r="D82" s="43"/>
      <c r="E82" s="43"/>
      <c r="F82" s="43"/>
      <c r="G82" s="43">
        <v>150</v>
      </c>
      <c r="H82" s="43">
        <v>150</v>
      </c>
      <c r="I82" s="43"/>
      <c r="J82" s="43"/>
      <c r="K82" s="43"/>
      <c r="L82" s="43">
        <v>100</v>
      </c>
      <c r="M82" s="8">
        <v>100</v>
      </c>
      <c r="N82" s="43"/>
    </row>
    <row r="83" spans="1:14" x14ac:dyDescent="0.35">
      <c r="A83" s="40" t="s">
        <v>95</v>
      </c>
      <c r="B83" s="41">
        <f t="shared" si="1"/>
        <v>0</v>
      </c>
      <c r="C83" s="42"/>
      <c r="D83" s="43"/>
      <c r="E83" s="43"/>
      <c r="F83" s="43"/>
      <c r="G83" s="43"/>
      <c r="H83" s="43"/>
      <c r="I83" s="43"/>
      <c r="J83" s="43"/>
      <c r="K83" s="43"/>
      <c r="L83" s="43"/>
      <c r="M83" s="8"/>
      <c r="N83" s="43"/>
    </row>
    <row r="84" spans="1:14" x14ac:dyDescent="0.35">
      <c r="A84" s="40" t="s">
        <v>143</v>
      </c>
      <c r="B84" s="41">
        <f t="shared" si="1"/>
        <v>0</v>
      </c>
      <c r="C84" s="42"/>
      <c r="D84" s="43"/>
      <c r="E84" s="43"/>
      <c r="F84" s="43"/>
      <c r="G84" s="43"/>
      <c r="H84" s="43"/>
      <c r="I84" s="43"/>
      <c r="J84" s="43"/>
      <c r="K84" s="43"/>
      <c r="L84" s="43"/>
      <c r="M84" s="8"/>
      <c r="N84" s="43"/>
    </row>
    <row r="85" spans="1:14" x14ac:dyDescent="0.35">
      <c r="A85" s="40" t="s">
        <v>98</v>
      </c>
      <c r="B85" s="41">
        <f t="shared" si="1"/>
        <v>327</v>
      </c>
      <c r="C85" s="42"/>
      <c r="D85" s="43">
        <v>30</v>
      </c>
      <c r="E85" s="43">
        <v>50</v>
      </c>
      <c r="F85" s="43"/>
      <c r="G85" s="43">
        <v>20</v>
      </c>
      <c r="H85" s="43">
        <v>42</v>
      </c>
      <c r="I85" s="43"/>
      <c r="J85" s="43">
        <v>59.5</v>
      </c>
      <c r="K85" s="43"/>
      <c r="L85" s="43">
        <v>30</v>
      </c>
      <c r="M85" s="8">
        <v>65.5</v>
      </c>
      <c r="N85" s="43">
        <v>30</v>
      </c>
    </row>
    <row r="86" spans="1:14" x14ac:dyDescent="0.35">
      <c r="A86" s="40" t="s">
        <v>100</v>
      </c>
      <c r="B86" s="41">
        <f t="shared" si="1"/>
        <v>0</v>
      </c>
      <c r="C86" s="42"/>
      <c r="D86" s="43"/>
      <c r="E86" s="43"/>
      <c r="F86" s="43"/>
      <c r="G86" s="43"/>
      <c r="H86" s="43"/>
      <c r="I86" s="43"/>
      <c r="J86" s="43"/>
      <c r="K86" s="43"/>
      <c r="L86" s="43"/>
      <c r="M86" s="8"/>
      <c r="N86" s="43"/>
    </row>
    <row r="87" spans="1:14" x14ac:dyDescent="0.35">
      <c r="A87" s="40" t="s">
        <v>101</v>
      </c>
      <c r="B87" s="41">
        <f t="shared" si="1"/>
        <v>150</v>
      </c>
      <c r="C87" s="42"/>
      <c r="D87" s="43">
        <v>50</v>
      </c>
      <c r="E87" s="43">
        <v>100</v>
      </c>
      <c r="F87" s="43"/>
      <c r="G87" s="43"/>
      <c r="H87" s="43"/>
      <c r="I87" s="43"/>
      <c r="J87" s="43"/>
      <c r="K87" s="43"/>
      <c r="L87" s="43"/>
      <c r="M87" s="8"/>
      <c r="N87" s="43"/>
    </row>
    <row r="88" spans="1:14" x14ac:dyDescent="0.35">
      <c r="A88" s="40" t="s">
        <v>136</v>
      </c>
      <c r="B88" s="41">
        <f t="shared" si="1"/>
        <v>0</v>
      </c>
      <c r="C88" s="42"/>
      <c r="D88" s="43"/>
      <c r="E88" s="43"/>
      <c r="F88" s="43"/>
      <c r="G88" s="43"/>
      <c r="H88" s="43"/>
      <c r="I88" s="43"/>
      <c r="J88" s="43"/>
      <c r="K88" s="43"/>
      <c r="L88" s="43"/>
      <c r="M88" s="8"/>
      <c r="N88" s="43"/>
    </row>
    <row r="89" spans="1:14" x14ac:dyDescent="0.35">
      <c r="A89" s="40" t="s">
        <v>103</v>
      </c>
      <c r="B89" s="41">
        <f t="shared" si="1"/>
        <v>0</v>
      </c>
      <c r="C89" s="42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</row>
    <row r="90" spans="1:14" x14ac:dyDescent="0.35">
      <c r="A90" s="40" t="s">
        <v>104</v>
      </c>
      <c r="B90" s="41">
        <f t="shared" si="1"/>
        <v>100</v>
      </c>
      <c r="C90" s="42"/>
      <c r="D90" s="43">
        <v>50</v>
      </c>
      <c r="E90" s="43">
        <v>50</v>
      </c>
      <c r="F90" s="43"/>
      <c r="G90" s="43"/>
      <c r="H90" s="43"/>
      <c r="I90" s="43"/>
      <c r="J90" s="43"/>
      <c r="K90" s="43"/>
      <c r="L90" s="43"/>
      <c r="M90" s="43"/>
      <c r="N90" s="43"/>
    </row>
    <row r="91" spans="1:14" x14ac:dyDescent="0.35">
      <c r="A91" s="40" t="s">
        <v>105</v>
      </c>
      <c r="B91" s="41">
        <f t="shared" si="1"/>
        <v>375</v>
      </c>
      <c r="C91" s="42"/>
      <c r="D91" s="43">
        <v>150</v>
      </c>
      <c r="E91" s="43"/>
      <c r="F91" s="43"/>
      <c r="G91" s="43"/>
      <c r="H91" s="43"/>
      <c r="I91" s="43"/>
      <c r="J91" s="43"/>
      <c r="K91" s="43">
        <v>50</v>
      </c>
      <c r="L91" s="43">
        <v>150</v>
      </c>
      <c r="M91" s="43"/>
      <c r="N91" s="43">
        <v>25</v>
      </c>
    </row>
    <row r="92" spans="1:14" x14ac:dyDescent="0.35">
      <c r="A92" s="40" t="s">
        <v>166</v>
      </c>
      <c r="B92" s="41">
        <f>SUM(C92:N92)</f>
        <v>45</v>
      </c>
      <c r="C92" s="42"/>
      <c r="D92" s="43"/>
      <c r="E92" s="43">
        <v>20</v>
      </c>
      <c r="F92" s="43">
        <v>25</v>
      </c>
      <c r="G92" s="43"/>
      <c r="H92" s="43"/>
      <c r="I92" s="43"/>
      <c r="J92" s="43"/>
      <c r="K92" s="43"/>
      <c r="L92" s="43"/>
      <c r="M92" s="43"/>
      <c r="N92" s="43"/>
    </row>
    <row r="93" spans="1:14" x14ac:dyDescent="0.35">
      <c r="A93" s="40" t="s">
        <v>167</v>
      </c>
      <c r="B93" s="41">
        <f t="shared" si="1"/>
        <v>1000</v>
      </c>
      <c r="C93" s="42">
        <v>100</v>
      </c>
      <c r="D93" s="43">
        <v>100</v>
      </c>
      <c r="E93" s="43">
        <v>100</v>
      </c>
      <c r="F93" s="43">
        <v>100</v>
      </c>
      <c r="G93" s="43">
        <v>100</v>
      </c>
      <c r="H93" s="43">
        <v>100</v>
      </c>
      <c r="I93" s="43">
        <v>100</v>
      </c>
      <c r="J93" s="43">
        <v>100</v>
      </c>
      <c r="K93" s="43">
        <v>100</v>
      </c>
      <c r="L93" s="43">
        <v>100</v>
      </c>
      <c r="M93" s="43"/>
      <c r="N93" s="43"/>
    </row>
    <row r="94" spans="1:14" x14ac:dyDescent="0.35">
      <c r="A94" s="40" t="s">
        <v>168</v>
      </c>
      <c r="B94" s="41">
        <f t="shared" si="1"/>
        <v>20</v>
      </c>
      <c r="C94" s="42"/>
      <c r="D94" s="43"/>
      <c r="E94" s="43">
        <v>20</v>
      </c>
      <c r="F94" s="43"/>
      <c r="G94" s="43"/>
      <c r="H94" s="43"/>
      <c r="I94" s="43"/>
      <c r="J94" s="43"/>
      <c r="K94" s="43"/>
      <c r="L94" s="43"/>
      <c r="M94" s="43"/>
      <c r="N94" s="43"/>
    </row>
    <row r="95" spans="1:14" x14ac:dyDescent="0.35">
      <c r="A95" s="40" t="s">
        <v>112</v>
      </c>
      <c r="B95" s="41">
        <f t="shared" si="1"/>
        <v>20</v>
      </c>
      <c r="C95" s="42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>
        <v>20</v>
      </c>
    </row>
    <row r="96" spans="1:14" x14ac:dyDescent="0.35">
      <c r="A96" s="44" t="s">
        <v>153</v>
      </c>
      <c r="B96" s="45">
        <f t="shared" si="1"/>
        <v>226.7</v>
      </c>
      <c r="C96" s="46">
        <v>10</v>
      </c>
      <c r="D96" s="47">
        <v>12</v>
      </c>
      <c r="E96" s="47">
        <v>10</v>
      </c>
      <c r="F96" s="47">
        <v>10</v>
      </c>
      <c r="G96" s="47">
        <v>60</v>
      </c>
      <c r="H96" s="47"/>
      <c r="I96" s="47">
        <v>40</v>
      </c>
      <c r="J96" s="47">
        <v>75</v>
      </c>
      <c r="K96" s="47">
        <v>9.6999999999999993</v>
      </c>
      <c r="L96" s="47"/>
      <c r="M96" s="47"/>
      <c r="N96" s="47"/>
    </row>
    <row r="97" spans="1:14" ht="15" thickBot="1" x14ac:dyDescent="0.4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5" thickBot="1" x14ac:dyDescent="0.4">
      <c r="A98" s="5" t="s">
        <v>115</v>
      </c>
      <c r="B98" s="6"/>
      <c r="C98" s="11">
        <f>SUM(C2:C96)</f>
        <v>581</v>
      </c>
      <c r="D98" s="12">
        <f t="shared" ref="D98:N98" si="2">SUM(D2:D96)</f>
        <v>1253.8600000000001</v>
      </c>
      <c r="E98" s="12">
        <f t="shared" si="2"/>
        <v>1185.3</v>
      </c>
      <c r="F98" s="12">
        <f t="shared" si="2"/>
        <v>265</v>
      </c>
      <c r="G98" s="12">
        <f t="shared" si="2"/>
        <v>645.89</v>
      </c>
      <c r="H98" s="12">
        <f t="shared" si="2"/>
        <v>1077.17</v>
      </c>
      <c r="I98" s="12">
        <f t="shared" si="2"/>
        <v>550</v>
      </c>
      <c r="J98" s="12">
        <f t="shared" si="2"/>
        <v>504.5</v>
      </c>
      <c r="K98" s="12">
        <f t="shared" si="2"/>
        <v>673.71</v>
      </c>
      <c r="L98" s="12">
        <f t="shared" si="2"/>
        <v>786.1</v>
      </c>
      <c r="M98" s="12">
        <f t="shared" si="2"/>
        <v>875.28</v>
      </c>
      <c r="N98" s="12">
        <f t="shared" si="2"/>
        <v>3010.01</v>
      </c>
    </row>
    <row r="99" spans="1:14" ht="15" thickBot="1" x14ac:dyDescent="0.4">
      <c r="A99" s="5" t="s">
        <v>144</v>
      </c>
      <c r="B99" s="20"/>
      <c r="C99" s="22">
        <f>C98</f>
        <v>581</v>
      </c>
      <c r="D99" s="21">
        <f>SUM(C98:D98)/2</f>
        <v>917.43000000000006</v>
      </c>
      <c r="E99" s="21">
        <f>SUM(C98:E98)/3</f>
        <v>1006.7199999999999</v>
      </c>
      <c r="F99" s="21">
        <f>SUM(C98:F98)/4</f>
        <v>821.29</v>
      </c>
      <c r="G99" s="21">
        <f>SUM(C98:G98)/5</f>
        <v>786.20999999999992</v>
      </c>
      <c r="H99" s="21">
        <f>SUM(C98:H98)/6</f>
        <v>834.70333333333326</v>
      </c>
      <c r="I99" s="21">
        <f>SUM(C98:I98)/7</f>
        <v>794.03142857142848</v>
      </c>
      <c r="J99" s="21">
        <f>SUM(C98:J98)/8</f>
        <v>757.83999999999992</v>
      </c>
      <c r="K99" s="21">
        <f>SUM(C98:K98)/9</f>
        <v>748.49222222222215</v>
      </c>
      <c r="L99" s="21">
        <f>SUM(C98:L98)/10</f>
        <v>752.25299999999993</v>
      </c>
      <c r="M99" s="21">
        <f>SUM(C98:M98)/11</f>
        <v>763.43727272727267</v>
      </c>
      <c r="N99" s="21">
        <f>SUM(C98:N98)/12</f>
        <v>950.65166666666664</v>
      </c>
    </row>
    <row r="100" spans="1:14" x14ac:dyDescent="0.3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1:14" x14ac:dyDescent="0.35">
      <c r="A101" s="2" t="s">
        <v>154</v>
      </c>
      <c r="B101" s="4">
        <f>SUM(B2:B96)</f>
        <v>11407.82</v>
      </c>
    </row>
    <row r="102" spans="1:14" x14ac:dyDescent="0.35">
      <c r="A102" s="2" t="s">
        <v>155</v>
      </c>
      <c r="B102" s="4">
        <f>SUM(C98:N98)</f>
        <v>11407.82</v>
      </c>
    </row>
  </sheetData>
  <pageMargins left="0.25" right="0.25" top="0.25" bottom="0.25" header="0.25" footer="0.25"/>
  <pageSetup scale="65" fitToHeight="2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N103"/>
  <sheetViews>
    <sheetView workbookViewId="0">
      <pane xSplit="2" ySplit="1" topLeftCell="C83" activePane="bottomRight" state="frozen"/>
      <selection pane="topRight" activeCell="C1" sqref="C1"/>
      <selection pane="bottomLeft" activeCell="A2" sqref="A2"/>
      <selection pane="bottomRight" activeCell="E108" sqref="E108"/>
    </sheetView>
  </sheetViews>
  <sheetFormatPr defaultColWidth="8.81640625" defaultRowHeight="14.5" x14ac:dyDescent="0.35"/>
  <cols>
    <col min="1" max="1" width="38.7265625" style="2" customWidth="1"/>
    <col min="2" max="2" width="16.54296875" customWidth="1"/>
    <col min="3" max="14" width="12.7265625" customWidth="1"/>
  </cols>
  <sheetData>
    <row r="1" spans="1:14" s="1" customFormat="1" ht="15" thickBot="1" x14ac:dyDescent="0.4">
      <c r="A1" s="62" t="s">
        <v>169</v>
      </c>
      <c r="B1" s="62" t="s">
        <v>1</v>
      </c>
      <c r="C1" s="63" t="s">
        <v>2</v>
      </c>
      <c r="D1" s="64" t="s">
        <v>3</v>
      </c>
      <c r="E1" s="63" t="s">
        <v>4</v>
      </c>
      <c r="F1" s="64" t="s">
        <v>5</v>
      </c>
      <c r="G1" s="65" t="s">
        <v>6</v>
      </c>
      <c r="H1" s="65" t="s">
        <v>7</v>
      </c>
      <c r="I1" s="65" t="s">
        <v>8</v>
      </c>
      <c r="J1" s="65" t="s">
        <v>9</v>
      </c>
      <c r="K1" s="65" t="s">
        <v>10</v>
      </c>
      <c r="L1" s="65" t="s">
        <v>11</v>
      </c>
      <c r="M1" s="65" t="s">
        <v>12</v>
      </c>
      <c r="N1" s="65" t="s">
        <v>13</v>
      </c>
    </row>
    <row r="2" spans="1:14" x14ac:dyDescent="0.35">
      <c r="A2" s="36" t="s">
        <v>117</v>
      </c>
      <c r="B2" s="37">
        <v>544.04999999999995</v>
      </c>
      <c r="C2" s="38">
        <v>50</v>
      </c>
      <c r="D2" s="39">
        <v>53.36</v>
      </c>
      <c r="E2" s="39">
        <v>74.94</v>
      </c>
      <c r="F2" s="39">
        <v>53.36</v>
      </c>
      <c r="G2" s="39">
        <v>48.5</v>
      </c>
      <c r="H2" s="67">
        <v>50.45</v>
      </c>
      <c r="I2" s="39"/>
      <c r="J2" s="39">
        <v>53.36</v>
      </c>
      <c r="K2" s="66">
        <v>53.36</v>
      </c>
      <c r="L2" s="39">
        <v>53.36</v>
      </c>
      <c r="M2" s="66"/>
      <c r="N2" s="39">
        <v>53.36</v>
      </c>
    </row>
    <row r="3" spans="1:14" x14ac:dyDescent="0.35">
      <c r="A3" s="40" t="s">
        <v>170</v>
      </c>
      <c r="B3" s="41">
        <f t="shared" ref="B3:B66" si="0">SUM(C3:N3)</f>
        <v>0</v>
      </c>
      <c r="C3" s="42"/>
      <c r="D3" s="43"/>
      <c r="E3" s="43"/>
      <c r="F3" s="43"/>
      <c r="G3" s="43"/>
      <c r="H3" s="43"/>
      <c r="I3" s="43"/>
      <c r="J3" s="43"/>
      <c r="K3" s="43"/>
      <c r="L3" s="43"/>
      <c r="M3" s="8"/>
      <c r="N3" s="43"/>
    </row>
    <row r="4" spans="1:14" x14ac:dyDescent="0.35">
      <c r="A4" s="40" t="s">
        <v>171</v>
      </c>
      <c r="B4" s="41">
        <f t="shared" si="0"/>
        <v>394.02</v>
      </c>
      <c r="C4" s="42">
        <v>97.01</v>
      </c>
      <c r="D4" s="43"/>
      <c r="E4" s="43">
        <v>97.01</v>
      </c>
      <c r="F4" s="43"/>
      <c r="G4" s="43"/>
      <c r="H4" s="43">
        <v>200</v>
      </c>
      <c r="I4" s="43"/>
      <c r="J4" s="43"/>
      <c r="K4" s="43"/>
      <c r="L4" s="43"/>
      <c r="M4" s="8"/>
      <c r="N4" s="43"/>
    </row>
    <row r="5" spans="1:14" x14ac:dyDescent="0.35">
      <c r="A5" s="40" t="s">
        <v>172</v>
      </c>
      <c r="B5" s="41">
        <f t="shared" si="0"/>
        <v>88.8</v>
      </c>
      <c r="C5" s="42"/>
      <c r="D5" s="43"/>
      <c r="E5" s="43">
        <v>50</v>
      </c>
      <c r="F5" s="43"/>
      <c r="G5" s="43"/>
      <c r="H5" s="43"/>
      <c r="I5" s="43"/>
      <c r="J5" s="43"/>
      <c r="K5" s="43"/>
      <c r="L5" s="43"/>
      <c r="M5" s="8">
        <v>38.799999999999997</v>
      </c>
      <c r="N5" s="43"/>
    </row>
    <row r="6" spans="1:14" x14ac:dyDescent="0.35">
      <c r="A6" s="40" t="s">
        <v>157</v>
      </c>
      <c r="B6" s="41">
        <f>SUM(C6:N6)</f>
        <v>445</v>
      </c>
      <c r="C6" s="42">
        <v>50</v>
      </c>
      <c r="D6" s="43"/>
      <c r="E6" s="43">
        <v>150</v>
      </c>
      <c r="F6" s="43"/>
      <c r="G6" s="43">
        <v>85</v>
      </c>
      <c r="H6" s="43">
        <v>120</v>
      </c>
      <c r="I6" s="43">
        <v>40</v>
      </c>
      <c r="J6" s="43"/>
      <c r="K6" s="43"/>
      <c r="L6" s="43"/>
      <c r="M6" s="8"/>
      <c r="N6" s="43"/>
    </row>
    <row r="7" spans="1:14" x14ac:dyDescent="0.35">
      <c r="A7" s="40" t="s">
        <v>158</v>
      </c>
      <c r="B7" s="41">
        <f t="shared" si="0"/>
        <v>0</v>
      </c>
      <c r="C7" s="42"/>
      <c r="D7" s="43"/>
      <c r="E7" s="43"/>
      <c r="F7" s="43"/>
      <c r="G7" s="43"/>
      <c r="H7" s="43"/>
      <c r="I7" s="43"/>
      <c r="J7" s="43"/>
      <c r="K7" s="43"/>
      <c r="L7" s="43"/>
      <c r="M7" s="8"/>
      <c r="N7" s="43"/>
    </row>
    <row r="8" spans="1:14" x14ac:dyDescent="0.35">
      <c r="A8" s="40" t="s">
        <v>119</v>
      </c>
      <c r="B8" s="41">
        <f t="shared" si="0"/>
        <v>0</v>
      </c>
      <c r="C8" s="42"/>
      <c r="D8" s="43"/>
      <c r="E8" s="43"/>
      <c r="F8" s="43"/>
      <c r="G8" s="43"/>
      <c r="H8" s="43"/>
      <c r="I8" s="43"/>
      <c r="J8" s="43"/>
      <c r="K8" s="43"/>
      <c r="L8" s="43"/>
      <c r="M8" s="8"/>
      <c r="N8" s="43"/>
    </row>
    <row r="9" spans="1:14" x14ac:dyDescent="0.35">
      <c r="A9" s="40" t="s">
        <v>17</v>
      </c>
      <c r="B9" s="41">
        <f t="shared" si="0"/>
        <v>0</v>
      </c>
      <c r="C9" s="42"/>
      <c r="D9" s="43"/>
      <c r="E9" s="43"/>
      <c r="F9" s="43"/>
      <c r="G9" s="43"/>
      <c r="H9" s="43"/>
      <c r="I9" s="43"/>
      <c r="J9" s="43"/>
      <c r="K9" s="43"/>
      <c r="L9" s="43"/>
      <c r="M9" s="8"/>
      <c r="N9" s="43"/>
    </row>
    <row r="10" spans="1:14" x14ac:dyDescent="0.35">
      <c r="A10" s="40" t="s">
        <v>18</v>
      </c>
      <c r="B10" s="41">
        <f t="shared" si="0"/>
        <v>50</v>
      </c>
      <c r="C10" s="42"/>
      <c r="D10" s="43"/>
      <c r="E10" s="43"/>
      <c r="F10" s="43"/>
      <c r="G10" s="43"/>
      <c r="H10" s="43"/>
      <c r="I10" s="43"/>
      <c r="J10" s="43"/>
      <c r="K10" s="43"/>
      <c r="L10" s="43"/>
      <c r="M10" s="8">
        <v>50</v>
      </c>
      <c r="N10" s="43"/>
    </row>
    <row r="11" spans="1:14" x14ac:dyDescent="0.35">
      <c r="A11" s="40" t="s">
        <v>120</v>
      </c>
      <c r="B11" s="41">
        <f t="shared" si="0"/>
        <v>0</v>
      </c>
      <c r="C11" s="42"/>
      <c r="D11" s="43"/>
      <c r="E11" s="43"/>
      <c r="F11" s="43"/>
      <c r="G11" s="43"/>
      <c r="H11" s="43"/>
      <c r="I11" s="43"/>
      <c r="J11" s="43"/>
      <c r="K11" s="43"/>
      <c r="L11" s="43"/>
      <c r="M11" s="8"/>
      <c r="N11" s="43"/>
    </row>
    <row r="12" spans="1:14" x14ac:dyDescent="0.35">
      <c r="A12" s="40" t="s">
        <v>19</v>
      </c>
      <c r="B12" s="41">
        <f t="shared" si="0"/>
        <v>0</v>
      </c>
      <c r="C12" s="42"/>
      <c r="D12" s="43"/>
      <c r="E12" s="43"/>
      <c r="F12" s="43"/>
      <c r="G12" s="43"/>
      <c r="H12" s="43"/>
      <c r="I12" s="43"/>
      <c r="J12" s="43"/>
      <c r="K12" s="43"/>
      <c r="L12" s="43"/>
      <c r="M12" s="8"/>
      <c r="N12" s="43"/>
    </row>
    <row r="13" spans="1:14" ht="12" customHeight="1" x14ac:dyDescent="0.35">
      <c r="A13" s="40" t="s">
        <v>159</v>
      </c>
      <c r="B13" s="41">
        <f>SUM(C13:N13)</f>
        <v>0</v>
      </c>
      <c r="C13" s="42"/>
      <c r="D13" s="43"/>
      <c r="E13" s="43"/>
      <c r="F13" s="43"/>
      <c r="G13" s="43"/>
      <c r="H13" s="43"/>
      <c r="I13" s="43"/>
      <c r="J13" s="43"/>
      <c r="K13" s="43"/>
      <c r="L13" s="43"/>
      <c r="M13" s="8"/>
      <c r="N13" s="43"/>
    </row>
    <row r="14" spans="1:14" x14ac:dyDescent="0.35">
      <c r="A14" s="40" t="s">
        <v>121</v>
      </c>
      <c r="B14" s="41">
        <f t="shared" si="0"/>
        <v>0</v>
      </c>
      <c r="C14" s="42"/>
      <c r="D14" s="43"/>
      <c r="E14" s="43"/>
      <c r="F14" s="43"/>
      <c r="G14" s="43"/>
      <c r="H14" s="43"/>
      <c r="I14" s="43"/>
      <c r="J14" s="43"/>
      <c r="K14" s="43"/>
      <c r="L14" s="43"/>
      <c r="M14" s="8"/>
      <c r="N14" s="43"/>
    </row>
    <row r="15" spans="1:14" x14ac:dyDescent="0.35">
      <c r="A15" s="40" t="s">
        <v>21</v>
      </c>
      <c r="B15" s="41">
        <f t="shared" si="0"/>
        <v>0</v>
      </c>
      <c r="C15" s="42"/>
      <c r="D15" s="43"/>
      <c r="E15" s="43"/>
      <c r="F15" s="43"/>
      <c r="G15" s="43"/>
      <c r="H15" s="43"/>
      <c r="I15" s="43"/>
      <c r="J15" s="43"/>
      <c r="K15" s="43"/>
      <c r="L15" s="43"/>
      <c r="M15" s="8"/>
      <c r="N15" s="43"/>
    </row>
    <row r="16" spans="1:14" x14ac:dyDescent="0.35">
      <c r="A16" s="40" t="s">
        <v>122</v>
      </c>
      <c r="B16" s="41">
        <f t="shared" si="0"/>
        <v>0</v>
      </c>
      <c r="C16" s="42"/>
      <c r="D16" s="43"/>
      <c r="E16" s="43"/>
      <c r="F16" s="43"/>
      <c r="G16" s="43"/>
      <c r="H16" s="43"/>
      <c r="I16" s="43"/>
      <c r="J16" s="43"/>
      <c r="K16" s="43"/>
      <c r="L16" s="43"/>
      <c r="M16" s="8"/>
      <c r="N16" s="43"/>
    </row>
    <row r="17" spans="1:14" x14ac:dyDescent="0.35">
      <c r="A17" s="40" t="s">
        <v>26</v>
      </c>
      <c r="B17" s="41">
        <f t="shared" si="0"/>
        <v>0</v>
      </c>
      <c r="C17" s="42"/>
      <c r="D17" s="43"/>
      <c r="E17" s="43"/>
      <c r="F17" s="43"/>
      <c r="G17" s="43"/>
      <c r="H17" s="43"/>
      <c r="I17" s="43"/>
      <c r="J17" s="43"/>
      <c r="K17" s="43"/>
      <c r="L17" s="43"/>
      <c r="M17" s="8"/>
      <c r="N17" s="43"/>
    </row>
    <row r="18" spans="1:14" x14ac:dyDescent="0.35">
      <c r="A18" s="40" t="s">
        <v>173</v>
      </c>
      <c r="B18" s="41">
        <f t="shared" si="0"/>
        <v>0</v>
      </c>
      <c r="C18" s="42"/>
      <c r="D18" s="43"/>
      <c r="E18" s="43"/>
      <c r="F18" s="43"/>
      <c r="G18" s="43"/>
      <c r="H18" s="43"/>
      <c r="I18" s="43"/>
      <c r="J18" s="43"/>
      <c r="K18" s="43"/>
      <c r="L18" s="43"/>
      <c r="M18" s="8"/>
      <c r="N18" s="43"/>
    </row>
    <row r="19" spans="1:14" x14ac:dyDescent="0.35">
      <c r="A19" s="40" t="s">
        <v>123</v>
      </c>
      <c r="B19" s="41">
        <f t="shared" si="0"/>
        <v>0</v>
      </c>
      <c r="C19" s="42"/>
      <c r="D19" s="43"/>
      <c r="E19" s="43"/>
      <c r="F19" s="43"/>
      <c r="G19" s="43"/>
      <c r="H19" s="43"/>
      <c r="I19" s="43"/>
      <c r="J19" s="43"/>
      <c r="K19" s="43"/>
      <c r="L19" s="43"/>
      <c r="M19" s="8"/>
      <c r="N19" s="43"/>
    </row>
    <row r="20" spans="1:14" x14ac:dyDescent="0.35">
      <c r="A20" s="40" t="s">
        <v>27</v>
      </c>
      <c r="B20" s="41">
        <f t="shared" si="0"/>
        <v>121.25</v>
      </c>
      <c r="C20" s="42"/>
      <c r="D20" s="43">
        <v>24.25</v>
      </c>
      <c r="E20" s="43">
        <v>24.25</v>
      </c>
      <c r="F20" s="43"/>
      <c r="G20" s="43"/>
      <c r="H20" s="43"/>
      <c r="I20" s="43">
        <v>24.25</v>
      </c>
      <c r="J20" s="43"/>
      <c r="K20" s="8">
        <v>24.25</v>
      </c>
      <c r="L20" s="43"/>
      <c r="M20" s="69">
        <v>24.25</v>
      </c>
      <c r="N20" s="43"/>
    </row>
    <row r="21" spans="1:14" x14ac:dyDescent="0.35">
      <c r="A21" s="40" t="s">
        <v>174</v>
      </c>
      <c r="B21" s="41">
        <f t="shared" si="0"/>
        <v>375</v>
      </c>
      <c r="C21" s="42"/>
      <c r="D21" s="43"/>
      <c r="E21" s="43"/>
      <c r="F21" s="43"/>
      <c r="G21" s="43"/>
      <c r="H21" s="43"/>
      <c r="I21" s="43"/>
      <c r="J21" s="43">
        <v>75</v>
      </c>
      <c r="K21" s="8">
        <v>100</v>
      </c>
      <c r="L21" s="43"/>
      <c r="M21" s="8"/>
      <c r="N21" s="43">
        <v>200</v>
      </c>
    </row>
    <row r="22" spans="1:14" x14ac:dyDescent="0.35">
      <c r="A22" s="40" t="s">
        <v>31</v>
      </c>
      <c r="B22" s="41">
        <f t="shared" si="0"/>
        <v>266.77</v>
      </c>
      <c r="C22" s="42">
        <v>48.5</v>
      </c>
      <c r="D22" s="43"/>
      <c r="E22" s="43">
        <v>24.25</v>
      </c>
      <c r="F22" s="43"/>
      <c r="G22" s="43"/>
      <c r="H22" s="43"/>
      <c r="I22" s="43"/>
      <c r="J22" s="43"/>
      <c r="K22" s="8">
        <v>97.01</v>
      </c>
      <c r="L22" s="43"/>
      <c r="M22" s="43">
        <v>97.01</v>
      </c>
      <c r="N22" s="43"/>
    </row>
    <row r="23" spans="1:14" x14ac:dyDescent="0.35">
      <c r="A23" s="40" t="s">
        <v>32</v>
      </c>
      <c r="B23" s="41">
        <f t="shared" si="0"/>
        <v>0</v>
      </c>
      <c r="C23" s="42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x14ac:dyDescent="0.35">
      <c r="A24" s="40" t="s">
        <v>33</v>
      </c>
      <c r="B24" s="41">
        <f t="shared" si="0"/>
        <v>334.66</v>
      </c>
      <c r="C24" s="42"/>
      <c r="D24" s="43">
        <v>48.5</v>
      </c>
      <c r="E24" s="43">
        <v>19.399999999999999</v>
      </c>
      <c r="F24" s="43">
        <v>97.01</v>
      </c>
      <c r="G24" s="43">
        <v>48.5</v>
      </c>
      <c r="H24" s="43">
        <v>48.5</v>
      </c>
      <c r="I24" s="43"/>
      <c r="J24" s="43">
        <v>48.5</v>
      </c>
      <c r="K24" s="43"/>
      <c r="L24" s="43">
        <v>24.25</v>
      </c>
      <c r="M24" s="43"/>
      <c r="N24" s="43"/>
    </row>
    <row r="25" spans="1:14" x14ac:dyDescent="0.35">
      <c r="A25" s="40" t="s">
        <v>34</v>
      </c>
      <c r="B25" s="41">
        <f t="shared" si="0"/>
        <v>0</v>
      </c>
      <c r="C25" s="42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</row>
    <row r="26" spans="1:14" x14ac:dyDescent="0.35">
      <c r="A26" s="40" t="s">
        <v>124</v>
      </c>
      <c r="B26" s="41">
        <f t="shared" si="0"/>
        <v>0</v>
      </c>
      <c r="C26" s="42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4" x14ac:dyDescent="0.35">
      <c r="A27" s="40" t="s">
        <v>35</v>
      </c>
      <c r="B27" s="41">
        <f t="shared" si="0"/>
        <v>50</v>
      </c>
      <c r="C27" s="42"/>
      <c r="D27" s="43"/>
      <c r="E27" s="43">
        <v>50</v>
      </c>
      <c r="F27" s="43"/>
      <c r="G27" s="43"/>
      <c r="H27" s="43"/>
      <c r="I27" s="43"/>
      <c r="J27" s="43"/>
      <c r="K27" s="43"/>
      <c r="L27" s="43"/>
      <c r="M27" s="43"/>
      <c r="N27" s="43"/>
    </row>
    <row r="28" spans="1:14" x14ac:dyDescent="0.35">
      <c r="A28" s="40" t="s">
        <v>175</v>
      </c>
      <c r="B28" s="41">
        <f t="shared" si="0"/>
        <v>0</v>
      </c>
      <c r="C28" s="42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</row>
    <row r="29" spans="1:14" x14ac:dyDescent="0.35">
      <c r="A29" s="40" t="s">
        <v>176</v>
      </c>
      <c r="B29" s="41">
        <f t="shared" si="0"/>
        <v>354.25</v>
      </c>
      <c r="C29" s="42">
        <v>24.25</v>
      </c>
      <c r="D29" s="43">
        <v>50</v>
      </c>
      <c r="E29" s="43">
        <v>20</v>
      </c>
      <c r="F29" s="43">
        <v>20</v>
      </c>
      <c r="G29" s="43">
        <v>50</v>
      </c>
      <c r="H29" s="43">
        <v>20</v>
      </c>
      <c r="I29" s="43">
        <v>50</v>
      </c>
      <c r="J29" s="43">
        <v>50</v>
      </c>
      <c r="K29" s="43"/>
      <c r="L29" s="43"/>
      <c r="M29" s="8">
        <v>50</v>
      </c>
      <c r="N29" s="43">
        <v>20</v>
      </c>
    </row>
    <row r="30" spans="1:14" x14ac:dyDescent="0.35">
      <c r="A30" s="40" t="s">
        <v>37</v>
      </c>
      <c r="B30" s="41">
        <f t="shared" si="0"/>
        <v>0</v>
      </c>
      <c r="C30" s="42"/>
      <c r="D30" s="43"/>
      <c r="E30" s="43"/>
      <c r="F30" s="43"/>
      <c r="G30" s="43"/>
      <c r="H30" s="43"/>
      <c r="I30" s="43"/>
      <c r="J30" s="43"/>
      <c r="K30" s="43"/>
      <c r="L30" s="43"/>
      <c r="M30" s="8"/>
      <c r="N30" s="43"/>
    </row>
    <row r="31" spans="1:14" x14ac:dyDescent="0.35">
      <c r="A31" s="40" t="s">
        <v>39</v>
      </c>
      <c r="B31" s="41">
        <f t="shared" si="0"/>
        <v>0</v>
      </c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8"/>
      <c r="N31" s="43"/>
    </row>
    <row r="32" spans="1:14" x14ac:dyDescent="0.35">
      <c r="A32" s="40" t="s">
        <v>177</v>
      </c>
      <c r="B32" s="41">
        <f t="shared" si="0"/>
        <v>48.5</v>
      </c>
      <c r="C32" s="42"/>
      <c r="D32" s="43"/>
      <c r="E32" s="43"/>
      <c r="F32" s="43">
        <v>48.5</v>
      </c>
      <c r="G32" s="43"/>
      <c r="H32" s="43"/>
      <c r="I32" s="43"/>
      <c r="J32" s="43"/>
      <c r="K32" s="43"/>
      <c r="L32" s="43"/>
      <c r="M32" s="8"/>
      <c r="N32" s="43"/>
    </row>
    <row r="33" spans="1:14" x14ac:dyDescent="0.35">
      <c r="A33" s="40" t="s">
        <v>125</v>
      </c>
      <c r="B33" s="41">
        <f t="shared" si="0"/>
        <v>0</v>
      </c>
      <c r="C33" s="42"/>
      <c r="D33" s="43"/>
      <c r="E33" s="43"/>
      <c r="F33" s="43"/>
      <c r="G33" s="43"/>
      <c r="H33" s="43"/>
      <c r="I33" s="43"/>
      <c r="J33" s="43"/>
      <c r="K33" s="43"/>
      <c r="L33" s="43"/>
      <c r="M33" s="8"/>
      <c r="N33" s="43"/>
    </row>
    <row r="34" spans="1:14" x14ac:dyDescent="0.35">
      <c r="A34" s="40" t="s">
        <v>40</v>
      </c>
      <c r="B34" s="41">
        <f t="shared" si="0"/>
        <v>111.55000000000001</v>
      </c>
      <c r="C34" s="42">
        <v>33.950000000000003</v>
      </c>
      <c r="D34" s="43">
        <v>29.1</v>
      </c>
      <c r="E34" s="43"/>
      <c r="F34" s="43"/>
      <c r="G34" s="43"/>
      <c r="H34" s="43"/>
      <c r="I34" s="43">
        <v>24.25</v>
      </c>
      <c r="J34" s="43"/>
      <c r="K34" s="8">
        <v>24.25</v>
      </c>
      <c r="L34" s="43"/>
      <c r="M34" s="8"/>
      <c r="N34" s="43"/>
    </row>
    <row r="35" spans="1:14" x14ac:dyDescent="0.35">
      <c r="A35" s="40" t="s">
        <v>178</v>
      </c>
      <c r="B35" s="41">
        <f t="shared" si="0"/>
        <v>0</v>
      </c>
      <c r="C35" s="42"/>
      <c r="D35" s="43"/>
      <c r="E35" s="43"/>
      <c r="F35" s="43"/>
      <c r="G35" s="43"/>
      <c r="H35" s="43"/>
      <c r="I35" s="43"/>
      <c r="J35" s="43"/>
      <c r="K35" s="43"/>
      <c r="L35" s="43"/>
      <c r="M35" s="8"/>
      <c r="N35" s="43"/>
    </row>
    <row r="36" spans="1:14" x14ac:dyDescent="0.35">
      <c r="A36" s="40" t="s">
        <v>42</v>
      </c>
      <c r="B36" s="41">
        <f t="shared" si="0"/>
        <v>669.01</v>
      </c>
      <c r="C36" s="42">
        <v>100</v>
      </c>
      <c r="D36" s="43">
        <v>97.01</v>
      </c>
      <c r="E36" s="43"/>
      <c r="F36" s="43"/>
      <c r="G36" s="43"/>
      <c r="H36" s="43">
        <v>121</v>
      </c>
      <c r="I36" s="43">
        <v>200</v>
      </c>
      <c r="J36" s="43">
        <v>75</v>
      </c>
      <c r="K36" s="43"/>
      <c r="L36" s="43"/>
      <c r="M36" s="8">
        <v>76</v>
      </c>
      <c r="N36" s="43"/>
    </row>
    <row r="37" spans="1:14" x14ac:dyDescent="0.35">
      <c r="A37" s="40" t="s">
        <v>43</v>
      </c>
      <c r="B37" s="41">
        <f t="shared" si="0"/>
        <v>0</v>
      </c>
      <c r="C37" s="42"/>
      <c r="D37" s="43"/>
      <c r="E37" s="43"/>
      <c r="F37" s="43"/>
      <c r="G37" s="43"/>
      <c r="H37" s="43"/>
      <c r="I37" s="43"/>
      <c r="J37" s="43"/>
      <c r="K37" s="43"/>
      <c r="L37" s="43"/>
      <c r="M37" s="8"/>
      <c r="N37" s="43"/>
    </row>
    <row r="38" spans="1:14" x14ac:dyDescent="0.35">
      <c r="A38" s="40" t="s">
        <v>45</v>
      </c>
      <c r="B38" s="41">
        <f t="shared" si="0"/>
        <v>0</v>
      </c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8"/>
      <c r="N38" s="43"/>
    </row>
    <row r="39" spans="1:14" x14ac:dyDescent="0.35">
      <c r="A39" s="40" t="s">
        <v>46</v>
      </c>
      <c r="B39" s="41">
        <f t="shared" si="0"/>
        <v>0</v>
      </c>
      <c r="C39" s="42"/>
      <c r="D39" s="43"/>
      <c r="E39" s="43"/>
      <c r="F39" s="43"/>
      <c r="G39" s="43"/>
      <c r="H39" s="43"/>
      <c r="I39" s="43"/>
      <c r="J39" s="43"/>
      <c r="K39" s="43"/>
      <c r="L39" s="43"/>
      <c r="M39" s="8"/>
      <c r="N39" s="43"/>
    </row>
    <row r="40" spans="1:14" x14ac:dyDescent="0.35">
      <c r="A40" s="40" t="s">
        <v>179</v>
      </c>
      <c r="B40" s="41">
        <f t="shared" si="0"/>
        <v>0</v>
      </c>
      <c r="C40" s="42"/>
      <c r="D40" s="43"/>
      <c r="E40" s="43"/>
      <c r="F40" s="43"/>
      <c r="G40" s="43"/>
      <c r="H40" s="43"/>
      <c r="I40" s="43"/>
      <c r="J40" s="43"/>
      <c r="K40" s="43"/>
      <c r="L40" s="43"/>
      <c r="M40" s="8"/>
      <c r="N40" s="43"/>
    </row>
    <row r="41" spans="1:14" x14ac:dyDescent="0.35">
      <c r="A41" s="40" t="s">
        <v>180</v>
      </c>
      <c r="B41" s="41">
        <f t="shared" si="0"/>
        <v>0</v>
      </c>
      <c r="C41" s="42"/>
      <c r="D41" s="43"/>
      <c r="E41" s="43"/>
      <c r="F41" s="43"/>
      <c r="G41" s="43"/>
      <c r="H41" s="43"/>
      <c r="I41" s="43"/>
      <c r="J41" s="43"/>
      <c r="K41" s="43"/>
      <c r="L41" s="43"/>
      <c r="M41" s="8"/>
      <c r="N41" s="43"/>
    </row>
    <row r="42" spans="1:14" x14ac:dyDescent="0.35">
      <c r="A42" s="40" t="s">
        <v>50</v>
      </c>
      <c r="B42" s="41">
        <f t="shared" si="0"/>
        <v>0</v>
      </c>
      <c r="C42" s="42"/>
      <c r="D42" s="43"/>
      <c r="E42" s="43"/>
      <c r="F42" s="43"/>
      <c r="G42" s="43"/>
      <c r="H42" s="43"/>
      <c r="I42" s="43"/>
      <c r="J42" s="43"/>
      <c r="K42" s="43"/>
      <c r="L42" s="43"/>
      <c r="M42" s="8"/>
      <c r="N42" s="43"/>
    </row>
    <row r="43" spans="1:14" x14ac:dyDescent="0.35">
      <c r="A43" s="40" t="s">
        <v>181</v>
      </c>
      <c r="B43" s="41">
        <f t="shared" si="0"/>
        <v>0</v>
      </c>
      <c r="C43" s="42"/>
      <c r="D43" s="43"/>
      <c r="E43" s="43"/>
      <c r="F43" s="43"/>
      <c r="G43" s="43"/>
      <c r="H43" s="43"/>
      <c r="I43" s="43"/>
      <c r="J43" s="43"/>
      <c r="K43" s="43"/>
      <c r="L43" s="43"/>
      <c r="M43" s="8"/>
      <c r="N43" s="43"/>
    </row>
    <row r="44" spans="1:14" x14ac:dyDescent="0.35">
      <c r="A44" s="40" t="s">
        <v>53</v>
      </c>
      <c r="B44" s="41">
        <f t="shared" si="0"/>
        <v>0</v>
      </c>
      <c r="C44" s="42"/>
      <c r="D44" s="43"/>
      <c r="E44" s="43"/>
      <c r="F44" s="43"/>
      <c r="G44" s="43"/>
      <c r="H44" s="43"/>
      <c r="I44" s="43"/>
      <c r="J44" s="43"/>
      <c r="K44" s="43"/>
      <c r="L44" s="43"/>
      <c r="M44" s="8"/>
      <c r="N44" s="43"/>
    </row>
    <row r="45" spans="1:14" x14ac:dyDescent="0.35">
      <c r="A45" s="40" t="s">
        <v>126</v>
      </c>
      <c r="B45" s="41">
        <f t="shared" si="0"/>
        <v>0</v>
      </c>
      <c r="C45" s="42"/>
      <c r="D45" s="43"/>
      <c r="E45" s="43"/>
      <c r="F45" s="43"/>
      <c r="G45" s="43"/>
      <c r="H45" s="43"/>
      <c r="I45" s="43"/>
      <c r="J45" s="43"/>
      <c r="K45" s="43"/>
      <c r="L45" s="43"/>
      <c r="M45" s="8"/>
      <c r="N45" s="43"/>
    </row>
    <row r="46" spans="1:14" x14ac:dyDescent="0.35">
      <c r="A46" s="40" t="s">
        <v>182</v>
      </c>
      <c r="B46" s="41">
        <f t="shared" si="0"/>
        <v>0</v>
      </c>
      <c r="C46" s="42"/>
      <c r="D46" s="43"/>
      <c r="E46" s="43"/>
      <c r="F46" s="43"/>
      <c r="G46" s="43"/>
      <c r="H46" s="43"/>
      <c r="I46" s="43"/>
      <c r="J46" s="43"/>
      <c r="K46" s="43"/>
      <c r="L46" s="43"/>
      <c r="M46" s="8"/>
      <c r="N46" s="43"/>
    </row>
    <row r="47" spans="1:14" x14ac:dyDescent="0.35">
      <c r="A47" s="40" t="s">
        <v>151</v>
      </c>
      <c r="B47" s="41">
        <f t="shared" si="0"/>
        <v>1150</v>
      </c>
      <c r="C47" s="42">
        <v>300</v>
      </c>
      <c r="D47" s="43"/>
      <c r="E47" s="43"/>
      <c r="F47" s="43">
        <v>200</v>
      </c>
      <c r="G47" s="43"/>
      <c r="H47" s="43">
        <v>100</v>
      </c>
      <c r="I47" s="43">
        <v>100</v>
      </c>
      <c r="J47" s="43">
        <v>50</v>
      </c>
      <c r="K47" s="43">
        <v>100</v>
      </c>
      <c r="L47" s="43"/>
      <c r="M47" s="8">
        <v>150</v>
      </c>
      <c r="N47" s="43">
        <v>150</v>
      </c>
    </row>
    <row r="48" spans="1:14" x14ac:dyDescent="0.35">
      <c r="A48" s="40" t="s">
        <v>183</v>
      </c>
      <c r="B48" s="41">
        <f>SUM(C48:N48)</f>
        <v>50</v>
      </c>
      <c r="C48" s="42"/>
      <c r="D48" s="43">
        <v>50</v>
      </c>
      <c r="E48" s="43"/>
      <c r="F48" s="43"/>
      <c r="G48" s="43"/>
      <c r="H48" s="43"/>
      <c r="I48" s="43"/>
      <c r="J48" s="43"/>
      <c r="K48" s="43"/>
      <c r="L48" s="43"/>
      <c r="M48" s="8"/>
      <c r="N48" s="43"/>
    </row>
    <row r="49" spans="1:14" x14ac:dyDescent="0.35">
      <c r="A49" s="40" t="s">
        <v>59</v>
      </c>
      <c r="B49" s="41">
        <f t="shared" si="0"/>
        <v>0</v>
      </c>
      <c r="C49" s="42"/>
      <c r="D49" s="43"/>
      <c r="E49" s="43"/>
      <c r="F49" s="43"/>
      <c r="G49" s="43"/>
      <c r="H49" s="43"/>
      <c r="I49" s="43"/>
      <c r="J49" s="43"/>
      <c r="K49" s="43"/>
      <c r="L49" s="43"/>
      <c r="M49" s="8"/>
      <c r="N49" s="43"/>
    </row>
    <row r="50" spans="1:14" x14ac:dyDescent="0.35">
      <c r="A50" s="40" t="s">
        <v>184</v>
      </c>
      <c r="B50" s="41">
        <f t="shared" si="0"/>
        <v>0</v>
      </c>
      <c r="C50" s="42"/>
      <c r="D50" s="43"/>
      <c r="E50" s="43"/>
      <c r="F50" s="43"/>
      <c r="G50" s="43"/>
      <c r="H50" s="43"/>
      <c r="I50" s="43"/>
      <c r="J50" s="43"/>
      <c r="K50" s="43"/>
      <c r="L50" s="43"/>
      <c r="M50" s="8"/>
      <c r="N50" s="43"/>
    </row>
    <row r="51" spans="1:14" x14ac:dyDescent="0.35">
      <c r="A51" s="40" t="s">
        <v>185</v>
      </c>
      <c r="B51" s="41">
        <f t="shared" si="0"/>
        <v>252.23000000000002</v>
      </c>
      <c r="C51" s="42"/>
      <c r="D51" s="43">
        <v>58.21</v>
      </c>
      <c r="E51" s="43"/>
      <c r="F51" s="43"/>
      <c r="G51" s="43"/>
      <c r="H51" s="43"/>
      <c r="I51" s="43"/>
      <c r="J51" s="43">
        <v>194.02</v>
      </c>
      <c r="K51" s="43"/>
      <c r="L51" s="43"/>
      <c r="M51" s="8"/>
      <c r="N51" s="43"/>
    </row>
    <row r="52" spans="1:14" x14ac:dyDescent="0.35">
      <c r="A52" s="40" t="s">
        <v>152</v>
      </c>
      <c r="B52" s="41">
        <f t="shared" si="0"/>
        <v>0</v>
      </c>
      <c r="C52" s="42"/>
      <c r="D52" s="43"/>
      <c r="E52" s="43"/>
      <c r="F52" s="43"/>
      <c r="G52" s="43"/>
      <c r="H52" s="43"/>
      <c r="I52" s="43"/>
      <c r="J52" s="43"/>
      <c r="K52" s="43"/>
      <c r="L52" s="43"/>
      <c r="M52" s="8"/>
      <c r="N52" s="43"/>
    </row>
    <row r="53" spans="1:14" x14ac:dyDescent="0.35">
      <c r="A53" s="40" t="s">
        <v>128</v>
      </c>
      <c r="B53" s="41">
        <f t="shared" si="0"/>
        <v>0</v>
      </c>
      <c r="C53" s="42"/>
      <c r="D53" s="43"/>
      <c r="E53" s="43"/>
      <c r="F53" s="43"/>
      <c r="G53" s="43"/>
      <c r="H53" s="43"/>
      <c r="I53" s="43"/>
      <c r="J53" s="43"/>
      <c r="K53" s="43"/>
      <c r="L53" s="43"/>
      <c r="M53" s="8"/>
      <c r="N53" s="43"/>
    </row>
    <row r="54" spans="1:14" x14ac:dyDescent="0.35">
      <c r="A54" s="40" t="s">
        <v>68</v>
      </c>
      <c r="B54" s="41">
        <f t="shared" si="0"/>
        <v>0</v>
      </c>
      <c r="C54" s="42"/>
      <c r="D54" s="43"/>
      <c r="E54" s="43"/>
      <c r="F54" s="43"/>
      <c r="G54" s="43"/>
      <c r="H54" s="43"/>
      <c r="I54" s="43"/>
      <c r="J54" s="43"/>
      <c r="K54" s="43"/>
      <c r="L54" s="43"/>
      <c r="M54" s="8"/>
      <c r="N54" s="43"/>
    </row>
    <row r="55" spans="1:14" x14ac:dyDescent="0.35">
      <c r="A55" s="40" t="s">
        <v>129</v>
      </c>
      <c r="B55" s="41">
        <f t="shared" si="0"/>
        <v>0</v>
      </c>
      <c r="C55" s="42"/>
      <c r="D55" s="43"/>
      <c r="E55" s="43"/>
      <c r="F55" s="43"/>
      <c r="G55" s="43"/>
      <c r="H55" s="43"/>
      <c r="I55" s="43"/>
      <c r="J55" s="43"/>
      <c r="K55" s="43"/>
      <c r="L55" s="43"/>
      <c r="M55" s="8"/>
      <c r="N55" s="43"/>
    </row>
    <row r="56" spans="1:14" x14ac:dyDescent="0.35">
      <c r="A56" s="40" t="s">
        <v>186</v>
      </c>
      <c r="B56" s="41">
        <f t="shared" si="0"/>
        <v>0</v>
      </c>
      <c r="C56" s="42"/>
      <c r="D56" s="43"/>
      <c r="E56" s="43"/>
      <c r="F56" s="43"/>
      <c r="G56" s="43"/>
      <c r="H56" s="43"/>
      <c r="I56" s="43"/>
      <c r="J56" s="43"/>
      <c r="K56" s="43"/>
      <c r="L56" s="43"/>
      <c r="M56" s="8"/>
      <c r="N56" s="43"/>
    </row>
    <row r="57" spans="1:14" x14ac:dyDescent="0.35">
      <c r="A57" s="40" t="s">
        <v>72</v>
      </c>
      <c r="B57" s="41">
        <f t="shared" si="0"/>
        <v>0</v>
      </c>
      <c r="C57" s="42"/>
      <c r="D57" s="43"/>
      <c r="E57" s="43"/>
      <c r="F57" s="43"/>
      <c r="G57" s="43"/>
      <c r="H57" s="43"/>
      <c r="I57" s="43"/>
      <c r="J57" s="43"/>
      <c r="K57" s="43"/>
      <c r="L57" s="43"/>
      <c r="M57" s="8"/>
      <c r="N57" s="43"/>
    </row>
    <row r="58" spans="1:14" x14ac:dyDescent="0.35">
      <c r="A58" s="40" t="s">
        <v>74</v>
      </c>
      <c r="B58" s="41">
        <f t="shared" si="0"/>
        <v>35.409999999999997</v>
      </c>
      <c r="C58" s="42">
        <v>35.409999999999997</v>
      </c>
      <c r="D58" s="43"/>
      <c r="E58" s="43"/>
      <c r="F58" s="43"/>
      <c r="G58" s="43"/>
      <c r="H58" s="43"/>
      <c r="I58" s="43"/>
      <c r="J58" s="43"/>
      <c r="K58" s="43"/>
      <c r="L58" s="43"/>
      <c r="M58" s="8"/>
      <c r="N58" s="43"/>
    </row>
    <row r="59" spans="1:14" x14ac:dyDescent="0.35">
      <c r="A59" s="40" t="s">
        <v>187</v>
      </c>
      <c r="B59" s="41">
        <f t="shared" si="0"/>
        <v>0</v>
      </c>
      <c r="C59" s="42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</row>
    <row r="60" spans="1:14" x14ac:dyDescent="0.35">
      <c r="A60" s="40" t="s">
        <v>75</v>
      </c>
      <c r="B60" s="41">
        <f t="shared" si="0"/>
        <v>0</v>
      </c>
      <c r="C60" s="42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</row>
    <row r="61" spans="1:14" x14ac:dyDescent="0.35">
      <c r="A61" s="40" t="s">
        <v>76</v>
      </c>
      <c r="B61" s="41">
        <f t="shared" si="0"/>
        <v>0</v>
      </c>
      <c r="C61" s="42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</row>
    <row r="62" spans="1:14" x14ac:dyDescent="0.35">
      <c r="A62" s="40" t="s">
        <v>79</v>
      </c>
      <c r="B62" s="41">
        <f t="shared" si="0"/>
        <v>0</v>
      </c>
      <c r="C62" s="42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</row>
    <row r="63" spans="1:14" x14ac:dyDescent="0.35">
      <c r="A63" s="40" t="s">
        <v>160</v>
      </c>
      <c r="B63" s="41">
        <f>SUM(C63:N63)</f>
        <v>0</v>
      </c>
      <c r="C63" s="42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</row>
    <row r="64" spans="1:14" x14ac:dyDescent="0.35">
      <c r="A64" s="40" t="s">
        <v>130</v>
      </c>
      <c r="B64" s="41">
        <f t="shared" si="0"/>
        <v>0</v>
      </c>
      <c r="C64" s="42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</row>
    <row r="65" spans="1:14" x14ac:dyDescent="0.35">
      <c r="A65" s="40" t="s">
        <v>188</v>
      </c>
      <c r="B65" s="41">
        <f t="shared" si="0"/>
        <v>0</v>
      </c>
      <c r="C65" s="42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</row>
    <row r="66" spans="1:14" x14ac:dyDescent="0.35">
      <c r="A66" s="40" t="s">
        <v>81</v>
      </c>
      <c r="B66" s="41">
        <f t="shared" si="0"/>
        <v>0</v>
      </c>
      <c r="C66" s="42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</row>
    <row r="67" spans="1:14" x14ac:dyDescent="0.35">
      <c r="A67" s="40" t="s">
        <v>82</v>
      </c>
      <c r="B67" s="41">
        <f t="shared" ref="B67:B95" si="1">SUM(C67:N67)</f>
        <v>0</v>
      </c>
      <c r="C67" s="42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</row>
    <row r="68" spans="1:14" x14ac:dyDescent="0.35">
      <c r="A68" s="40" t="s">
        <v>132</v>
      </c>
      <c r="B68" s="41">
        <f t="shared" si="1"/>
        <v>0</v>
      </c>
      <c r="C68" s="42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</row>
    <row r="69" spans="1:14" x14ac:dyDescent="0.35">
      <c r="A69" s="40" t="s">
        <v>189</v>
      </c>
      <c r="B69" s="41">
        <f t="shared" si="1"/>
        <v>0</v>
      </c>
      <c r="C69" s="42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</row>
    <row r="70" spans="1:14" x14ac:dyDescent="0.35">
      <c r="A70" s="40" t="s">
        <v>83</v>
      </c>
      <c r="B70" s="41">
        <f t="shared" si="1"/>
        <v>40</v>
      </c>
      <c r="C70" s="42">
        <v>20</v>
      </c>
      <c r="D70" s="43">
        <v>20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</row>
    <row r="71" spans="1:14" x14ac:dyDescent="0.35">
      <c r="A71" s="40" t="s">
        <v>84</v>
      </c>
      <c r="B71" s="41">
        <f t="shared" si="1"/>
        <v>0</v>
      </c>
      <c r="C71" s="42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</row>
    <row r="72" spans="1:14" x14ac:dyDescent="0.35">
      <c r="A72" s="40" t="s">
        <v>165</v>
      </c>
      <c r="B72" s="41">
        <f>SUM(C72:N72)</f>
        <v>0</v>
      </c>
      <c r="C72" s="42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</row>
    <row r="73" spans="1:14" x14ac:dyDescent="0.35">
      <c r="A73" s="40" t="s">
        <v>190</v>
      </c>
      <c r="B73" s="41">
        <f t="shared" si="1"/>
        <v>485.05</v>
      </c>
      <c r="C73" s="42"/>
      <c r="D73" s="43"/>
      <c r="E73" s="43">
        <v>194.02</v>
      </c>
      <c r="F73" s="43"/>
      <c r="G73" s="43">
        <v>97.01</v>
      </c>
      <c r="H73" s="43"/>
      <c r="I73" s="43">
        <v>97.01</v>
      </c>
      <c r="J73" s="43"/>
      <c r="K73" s="43"/>
      <c r="L73" s="43">
        <v>97.01</v>
      </c>
      <c r="M73" s="43"/>
      <c r="N73" s="43"/>
    </row>
    <row r="74" spans="1:14" x14ac:dyDescent="0.35">
      <c r="A74" s="40" t="s">
        <v>162</v>
      </c>
      <c r="B74" s="41">
        <f>SUM(C74:N74)</f>
        <v>38.799999999999997</v>
      </c>
      <c r="C74" s="42"/>
      <c r="D74" s="43"/>
      <c r="E74" s="43"/>
      <c r="F74" s="43"/>
      <c r="G74" s="43"/>
      <c r="H74" s="43"/>
      <c r="I74" s="43"/>
      <c r="J74" s="43"/>
      <c r="K74" s="43"/>
      <c r="L74" s="43"/>
      <c r="M74" s="8">
        <v>38.799999999999997</v>
      </c>
      <c r="N74" s="43"/>
    </row>
    <row r="75" spans="1:14" x14ac:dyDescent="0.35">
      <c r="A75" s="40" t="s">
        <v>191</v>
      </c>
      <c r="B75" s="41">
        <f t="shared" si="1"/>
        <v>0</v>
      </c>
      <c r="C75" s="42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</row>
    <row r="76" spans="1:14" x14ac:dyDescent="0.35">
      <c r="A76" s="40" t="s">
        <v>134</v>
      </c>
      <c r="B76" s="41">
        <f t="shared" si="1"/>
        <v>0</v>
      </c>
      <c r="C76" s="42"/>
      <c r="D76" s="43"/>
      <c r="E76" s="43"/>
      <c r="F76" s="43"/>
      <c r="G76" s="43"/>
      <c r="H76" s="43"/>
      <c r="I76" s="43"/>
      <c r="J76" s="43"/>
      <c r="K76" s="43"/>
      <c r="L76" s="43"/>
      <c r="M76" s="8"/>
      <c r="N76" s="43"/>
    </row>
    <row r="77" spans="1:14" x14ac:dyDescent="0.35">
      <c r="A77" s="40" t="s">
        <v>88</v>
      </c>
      <c r="B77" s="41">
        <f t="shared" si="1"/>
        <v>0</v>
      </c>
      <c r="C77" s="42"/>
      <c r="D77" s="43"/>
      <c r="E77" s="43"/>
      <c r="F77" s="43"/>
      <c r="G77" s="43"/>
      <c r="H77" s="43"/>
      <c r="I77" s="43"/>
      <c r="J77" s="43"/>
      <c r="K77" s="43"/>
      <c r="L77" s="43"/>
      <c r="M77" s="8"/>
      <c r="N77" s="43"/>
    </row>
    <row r="78" spans="1:14" x14ac:dyDescent="0.35">
      <c r="A78" s="40" t="s">
        <v>135</v>
      </c>
      <c r="B78" s="41">
        <f t="shared" si="1"/>
        <v>0</v>
      </c>
      <c r="C78" s="42"/>
      <c r="D78" s="43"/>
      <c r="E78" s="43"/>
      <c r="F78" s="43"/>
      <c r="G78" s="43"/>
      <c r="H78" s="43"/>
      <c r="I78" s="43"/>
      <c r="J78" s="43"/>
      <c r="K78" s="43"/>
      <c r="L78" s="43"/>
      <c r="M78" s="8"/>
      <c r="N78" s="43"/>
    </row>
    <row r="79" spans="1:14" x14ac:dyDescent="0.35">
      <c r="A79" s="40" t="s">
        <v>90</v>
      </c>
      <c r="B79" s="41">
        <f t="shared" si="1"/>
        <v>0</v>
      </c>
      <c r="C79" s="42"/>
      <c r="D79" s="43"/>
      <c r="E79" s="43"/>
      <c r="F79" s="43"/>
      <c r="G79" s="43"/>
      <c r="H79" s="43"/>
      <c r="I79" s="43"/>
      <c r="J79" s="43"/>
      <c r="K79" s="43"/>
      <c r="L79" s="43"/>
      <c r="M79" s="8"/>
      <c r="N79" s="43"/>
    </row>
    <row r="80" spans="1:14" x14ac:dyDescent="0.35">
      <c r="A80" s="40" t="s">
        <v>91</v>
      </c>
      <c r="B80" s="41">
        <f t="shared" si="1"/>
        <v>0</v>
      </c>
      <c r="C80" s="42"/>
      <c r="D80" s="43"/>
      <c r="E80" s="43"/>
      <c r="F80" s="43"/>
      <c r="G80" s="43"/>
      <c r="H80" s="43"/>
      <c r="I80" s="43"/>
      <c r="J80" s="43"/>
      <c r="K80" s="43"/>
      <c r="L80" s="43"/>
      <c r="M80" s="8"/>
      <c r="N80" s="43"/>
    </row>
    <row r="81" spans="1:14" x14ac:dyDescent="0.35">
      <c r="A81" s="40" t="s">
        <v>192</v>
      </c>
      <c r="B81" s="41">
        <f t="shared" si="1"/>
        <v>0</v>
      </c>
      <c r="C81" s="42"/>
      <c r="D81" s="43"/>
      <c r="E81" s="43"/>
      <c r="F81" s="43"/>
      <c r="G81" s="43"/>
      <c r="H81" s="43"/>
      <c r="I81" s="43"/>
      <c r="J81" s="43"/>
      <c r="K81" s="43"/>
      <c r="L81" s="43"/>
      <c r="M81" s="8"/>
      <c r="N81" s="43"/>
    </row>
    <row r="82" spans="1:14" x14ac:dyDescent="0.35">
      <c r="A82" s="40" t="s">
        <v>193</v>
      </c>
      <c r="B82" s="41">
        <f t="shared" si="1"/>
        <v>150</v>
      </c>
      <c r="C82" s="42"/>
      <c r="D82" s="43">
        <v>150</v>
      </c>
      <c r="E82" s="43"/>
      <c r="F82" s="43"/>
      <c r="G82" s="43"/>
      <c r="H82" s="43"/>
      <c r="I82" s="43"/>
      <c r="J82" s="43"/>
      <c r="K82" s="43"/>
      <c r="L82" s="43"/>
      <c r="M82" s="8"/>
      <c r="N82" s="43"/>
    </row>
    <row r="83" spans="1:14" x14ac:dyDescent="0.35">
      <c r="A83" s="40" t="s">
        <v>95</v>
      </c>
      <c r="B83" s="41">
        <f t="shared" si="1"/>
        <v>0</v>
      </c>
      <c r="C83" s="42"/>
      <c r="D83" s="43"/>
      <c r="E83" s="43"/>
      <c r="F83" s="43"/>
      <c r="G83" s="43"/>
      <c r="H83" s="43"/>
      <c r="I83" s="43"/>
      <c r="J83" s="43"/>
      <c r="K83" s="43"/>
      <c r="L83" s="43"/>
      <c r="M83" s="8"/>
      <c r="N83" s="43"/>
    </row>
    <row r="84" spans="1:14" x14ac:dyDescent="0.35">
      <c r="A84" s="40" t="s">
        <v>143</v>
      </c>
      <c r="B84" s="41">
        <f t="shared" si="1"/>
        <v>0</v>
      </c>
      <c r="C84" s="42"/>
      <c r="D84" s="43"/>
      <c r="E84" s="43"/>
      <c r="F84" s="43"/>
      <c r="G84" s="43"/>
      <c r="H84" s="43"/>
      <c r="I84" s="43"/>
      <c r="J84" s="43"/>
      <c r="K84" s="43"/>
      <c r="L84" s="43"/>
      <c r="M84" s="8"/>
      <c r="N84" s="43"/>
    </row>
    <row r="85" spans="1:14" x14ac:dyDescent="0.35">
      <c r="A85" s="40" t="s">
        <v>98</v>
      </c>
      <c r="B85" s="41">
        <f t="shared" si="1"/>
        <v>162</v>
      </c>
      <c r="C85" s="42">
        <v>30</v>
      </c>
      <c r="D85" s="43">
        <v>102</v>
      </c>
      <c r="E85" s="43">
        <v>30</v>
      </c>
      <c r="F85" s="43"/>
      <c r="G85" s="43"/>
      <c r="H85" s="43"/>
      <c r="I85" s="43"/>
      <c r="J85" s="43"/>
      <c r="K85" s="43"/>
      <c r="L85" s="43"/>
      <c r="M85" s="8"/>
      <c r="N85" s="43"/>
    </row>
    <row r="86" spans="1:14" x14ac:dyDescent="0.35">
      <c r="A86" s="40" t="s">
        <v>100</v>
      </c>
      <c r="B86" s="41">
        <f t="shared" si="1"/>
        <v>0</v>
      </c>
      <c r="C86" s="42"/>
      <c r="D86" s="43"/>
      <c r="E86" s="43"/>
      <c r="F86" s="43"/>
      <c r="G86" s="43"/>
      <c r="H86" s="43"/>
      <c r="I86" s="43"/>
      <c r="J86" s="43"/>
      <c r="K86" s="43"/>
      <c r="L86" s="43"/>
      <c r="M86" s="8"/>
      <c r="N86" s="43"/>
    </row>
    <row r="87" spans="1:14" x14ac:dyDescent="0.35">
      <c r="A87" s="40" t="s">
        <v>101</v>
      </c>
      <c r="B87" s="41">
        <f t="shared" si="1"/>
        <v>58.2</v>
      </c>
      <c r="C87" s="42"/>
      <c r="D87" s="43">
        <v>14.55</v>
      </c>
      <c r="E87" s="43">
        <v>14.55</v>
      </c>
      <c r="F87" s="43"/>
      <c r="G87" s="43"/>
      <c r="H87" s="43">
        <v>14.55</v>
      </c>
      <c r="I87" s="43">
        <v>14.55</v>
      </c>
      <c r="J87" s="43"/>
      <c r="K87" s="8"/>
      <c r="L87" s="43"/>
      <c r="M87" s="8"/>
      <c r="N87" s="43"/>
    </row>
    <row r="88" spans="1:14" x14ac:dyDescent="0.35">
      <c r="A88" s="40" t="s">
        <v>136</v>
      </c>
      <c r="B88" s="41">
        <f t="shared" si="1"/>
        <v>0</v>
      </c>
      <c r="C88" s="42"/>
      <c r="D88" s="43"/>
      <c r="E88" s="43"/>
      <c r="F88" s="43"/>
      <c r="G88" s="43"/>
      <c r="H88" s="43"/>
      <c r="I88" s="43"/>
      <c r="J88" s="43"/>
      <c r="K88" s="43"/>
      <c r="L88" s="43"/>
      <c r="M88" s="8"/>
      <c r="N88" s="43"/>
    </row>
    <row r="89" spans="1:14" x14ac:dyDescent="0.35">
      <c r="A89" s="40" t="s">
        <v>103</v>
      </c>
      <c r="B89" s="41">
        <f t="shared" si="1"/>
        <v>0</v>
      </c>
      <c r="C89" s="42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</row>
    <row r="90" spans="1:14" x14ac:dyDescent="0.35">
      <c r="A90" s="40" t="s">
        <v>104</v>
      </c>
      <c r="B90" s="41">
        <f t="shared" si="1"/>
        <v>0</v>
      </c>
      <c r="C90" s="42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</row>
    <row r="91" spans="1:14" x14ac:dyDescent="0.35">
      <c r="A91" s="40" t="s">
        <v>105</v>
      </c>
      <c r="B91" s="41">
        <f t="shared" si="1"/>
        <v>50</v>
      </c>
      <c r="C91" s="42"/>
      <c r="D91" s="43"/>
      <c r="E91" s="43"/>
      <c r="F91" s="43"/>
      <c r="G91" s="43"/>
      <c r="H91" s="43"/>
      <c r="I91" s="43">
        <v>50</v>
      </c>
      <c r="J91" s="43"/>
      <c r="K91" s="43"/>
      <c r="L91" s="43"/>
      <c r="M91" s="43"/>
      <c r="N91" s="43"/>
    </row>
    <row r="92" spans="1:14" x14ac:dyDescent="0.35">
      <c r="A92" s="40" t="s">
        <v>166</v>
      </c>
      <c r="B92" s="41">
        <f>SUM(C92:N92)</f>
        <v>0</v>
      </c>
      <c r="C92" s="42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</row>
    <row r="93" spans="1:14" x14ac:dyDescent="0.35">
      <c r="A93" s="40" t="s">
        <v>167</v>
      </c>
      <c r="B93" s="41">
        <f t="shared" si="1"/>
        <v>648.76</v>
      </c>
      <c r="C93" s="42">
        <v>97.01</v>
      </c>
      <c r="D93" s="43">
        <v>100.65</v>
      </c>
      <c r="E93" s="43"/>
      <c r="F93" s="43"/>
      <c r="G93" s="43"/>
      <c r="H93" s="43">
        <v>160.07</v>
      </c>
      <c r="I93" s="43"/>
      <c r="J93" s="43"/>
      <c r="K93" s="8"/>
      <c r="L93" s="43"/>
      <c r="M93" s="43"/>
      <c r="N93" s="70">
        <v>291.02999999999997</v>
      </c>
    </row>
    <row r="94" spans="1:14" x14ac:dyDescent="0.35">
      <c r="A94" s="40" t="s">
        <v>168</v>
      </c>
      <c r="B94" s="41">
        <f t="shared" si="1"/>
        <v>0</v>
      </c>
      <c r="C94" s="42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</row>
    <row r="95" spans="1:14" x14ac:dyDescent="0.35">
      <c r="A95" s="40" t="s">
        <v>112</v>
      </c>
      <c r="B95" s="41">
        <f t="shared" si="1"/>
        <v>20</v>
      </c>
      <c r="C95" s="42">
        <v>20</v>
      </c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</row>
    <row r="96" spans="1:14" x14ac:dyDescent="0.35">
      <c r="A96" s="44" t="s">
        <v>153</v>
      </c>
      <c r="B96" s="45">
        <f t="shared" ref="B96" si="2">SUM(C96:N96)</f>
        <v>0</v>
      </c>
      <c r="C96" s="46"/>
      <c r="D96" s="47"/>
      <c r="E96" s="47"/>
      <c r="F96" s="47"/>
      <c r="G96" s="47"/>
      <c r="H96" s="47"/>
      <c r="I96" s="47"/>
      <c r="J96" s="47"/>
      <c r="K96" s="68"/>
      <c r="L96" s="47"/>
      <c r="M96" s="47"/>
      <c r="N96" s="47"/>
    </row>
    <row r="97" spans="1:14" x14ac:dyDescent="0.35">
      <c r="A97" s="44" t="s">
        <v>194</v>
      </c>
      <c r="B97" s="45"/>
      <c r="C97" s="46"/>
      <c r="D97" s="47"/>
      <c r="E97" s="47"/>
      <c r="F97" s="47"/>
      <c r="G97" s="47"/>
      <c r="H97" s="47"/>
      <c r="I97" s="47"/>
      <c r="J97" s="47"/>
      <c r="K97" s="68"/>
      <c r="L97" s="47"/>
      <c r="M97" s="47"/>
      <c r="N97" s="47"/>
    </row>
    <row r="98" spans="1:14" ht="15" thickBot="1" x14ac:dyDescent="0.4">
      <c r="A98" s="44"/>
      <c r="B98" s="71">
        <f>SUM(C98:N98)</f>
        <v>0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</row>
    <row r="99" spans="1:14" ht="15" thickBot="1" x14ac:dyDescent="0.4">
      <c r="A99" s="5" t="s">
        <v>115</v>
      </c>
      <c r="B99" s="6"/>
      <c r="C99" s="11">
        <f>SUM(C2:C98)</f>
        <v>906.13</v>
      </c>
      <c r="D99" s="12">
        <f t="shared" ref="D99:N99" si="3">SUM(D2:D97)</f>
        <v>797.63</v>
      </c>
      <c r="E99" s="12">
        <f t="shared" si="3"/>
        <v>748.42</v>
      </c>
      <c r="F99" s="12">
        <f t="shared" si="3"/>
        <v>418.87</v>
      </c>
      <c r="G99" s="12">
        <f t="shared" si="3"/>
        <v>329.01</v>
      </c>
      <c r="H99" s="12">
        <f t="shared" si="3"/>
        <v>834.56999999999994</v>
      </c>
      <c r="I99" s="12">
        <f t="shared" si="3"/>
        <v>600.05999999999995</v>
      </c>
      <c r="J99" s="12">
        <f t="shared" si="3"/>
        <v>545.88</v>
      </c>
      <c r="K99" s="12">
        <f t="shared" si="3"/>
        <v>398.87</v>
      </c>
      <c r="L99" s="12">
        <f t="shared" si="3"/>
        <v>174.62</v>
      </c>
      <c r="M99" s="12">
        <f t="shared" si="3"/>
        <v>524.86</v>
      </c>
      <c r="N99" s="12">
        <f t="shared" si="3"/>
        <v>714.39</v>
      </c>
    </row>
    <row r="100" spans="1:14" ht="15" thickBot="1" x14ac:dyDescent="0.4">
      <c r="A100" s="5" t="s">
        <v>144</v>
      </c>
      <c r="B100" s="20"/>
      <c r="C100" s="22">
        <f>C99</f>
        <v>906.13</v>
      </c>
      <c r="D100" s="21">
        <f>SUM(C99:D99)/2</f>
        <v>851.88</v>
      </c>
      <c r="E100" s="21">
        <f>SUM(C99:E99)/3</f>
        <v>817.39333333333332</v>
      </c>
      <c r="F100" s="21">
        <f>SUM(C99:F99)/4</f>
        <v>717.76249999999993</v>
      </c>
      <c r="G100" s="21">
        <f>SUM(C99:G99)/5</f>
        <v>640.01199999999994</v>
      </c>
      <c r="H100" s="21">
        <f>SUM(C99:H99)/6</f>
        <v>672.43833333333316</v>
      </c>
      <c r="I100" s="21">
        <f>SUM(C99:I99)/7</f>
        <v>662.09857142857129</v>
      </c>
      <c r="J100" s="21">
        <f>SUM(C99:J99)/8</f>
        <v>647.57124999999985</v>
      </c>
      <c r="K100" s="21">
        <f>SUM(C99:K99)/9</f>
        <v>619.93777777777768</v>
      </c>
      <c r="L100" s="21">
        <f>SUM(C99:L99)/10</f>
        <v>575.40599999999984</v>
      </c>
      <c r="M100" s="21">
        <f>SUM(C99:M99)/11</f>
        <v>570.81090909090892</v>
      </c>
      <c r="N100" s="21">
        <f>SUM(C99:N99)/12</f>
        <v>582.77583333333325</v>
      </c>
    </row>
    <row r="101" spans="1:14" x14ac:dyDescent="0.35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1:14" x14ac:dyDescent="0.35">
      <c r="A102" s="2" t="s">
        <v>154</v>
      </c>
      <c r="B102" s="4">
        <f>SUM(B2:B96)</f>
        <v>6993.31</v>
      </c>
    </row>
    <row r="103" spans="1:14" x14ac:dyDescent="0.35">
      <c r="A103" s="2" t="s">
        <v>155</v>
      </c>
      <c r="B103" s="4">
        <f>SUM(C99:N99)</f>
        <v>6993.3099999999986</v>
      </c>
      <c r="N103" t="s">
        <v>77</v>
      </c>
    </row>
  </sheetData>
  <phoneticPr fontId="6" type="noConversion"/>
  <pageMargins left="0.25" right="0.25" top="0.25" bottom="0.25" header="0.25" footer="0.25"/>
  <pageSetup scale="65" fitToHeight="2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3A7FC-AF2E-4628-A4B6-87A15A87DF3D}">
  <sheetPr>
    <tabColor rgb="FFFFC000"/>
  </sheetPr>
  <dimension ref="A1:N58"/>
  <sheetViews>
    <sheetView tabSelected="1" topLeftCell="A15" workbookViewId="0">
      <selection activeCell="K9" sqref="K9"/>
    </sheetView>
  </sheetViews>
  <sheetFormatPr defaultColWidth="8.81640625" defaultRowHeight="14.5" x14ac:dyDescent="0.35"/>
  <cols>
    <col min="1" max="1" width="38.7265625" style="2" customWidth="1"/>
    <col min="2" max="2" width="15.26953125" customWidth="1"/>
    <col min="3" max="14" width="12.7265625" customWidth="1"/>
  </cols>
  <sheetData>
    <row r="1" spans="1:14" s="1" customFormat="1" ht="15" thickBot="1" x14ac:dyDescent="0.4">
      <c r="A1" s="62" t="s">
        <v>198</v>
      </c>
      <c r="B1" s="62" t="s">
        <v>1</v>
      </c>
      <c r="C1" s="63" t="s">
        <v>2</v>
      </c>
      <c r="D1" s="64" t="s">
        <v>3</v>
      </c>
      <c r="E1" s="63" t="s">
        <v>4</v>
      </c>
      <c r="F1" s="64" t="s">
        <v>5</v>
      </c>
      <c r="G1" s="65" t="s">
        <v>6</v>
      </c>
      <c r="H1" s="65" t="s">
        <v>7</v>
      </c>
      <c r="I1" s="65" t="s">
        <v>8</v>
      </c>
      <c r="J1" s="65" t="s">
        <v>9</v>
      </c>
      <c r="K1" s="65" t="s">
        <v>10</v>
      </c>
      <c r="L1" s="65" t="s">
        <v>11</v>
      </c>
      <c r="M1" s="65" t="s">
        <v>12</v>
      </c>
      <c r="N1" s="65" t="s">
        <v>13</v>
      </c>
    </row>
    <row r="2" spans="1:14" x14ac:dyDescent="0.35">
      <c r="A2" s="36" t="s">
        <v>117</v>
      </c>
      <c r="B2" s="37"/>
      <c r="C2" s="38"/>
      <c r="D2" s="39"/>
      <c r="E2" s="39"/>
      <c r="F2" s="39">
        <v>53.36</v>
      </c>
      <c r="G2" s="39"/>
      <c r="H2" s="67">
        <v>53.36</v>
      </c>
      <c r="I2" s="39"/>
      <c r="J2" s="39"/>
      <c r="K2" s="66"/>
      <c r="L2" s="39"/>
      <c r="M2" s="66"/>
      <c r="N2" s="39"/>
    </row>
    <row r="3" spans="1:14" x14ac:dyDescent="0.35">
      <c r="A3" s="40" t="s">
        <v>170</v>
      </c>
      <c r="B3" s="41">
        <f t="shared" ref="B3:B32" si="0">SUM(C3:N3)</f>
        <v>0</v>
      </c>
      <c r="C3" s="42"/>
      <c r="D3" s="43"/>
      <c r="E3" s="43"/>
      <c r="F3" s="43"/>
      <c r="G3" s="43"/>
      <c r="H3" s="43"/>
      <c r="I3" s="43"/>
      <c r="J3" s="43"/>
      <c r="K3" s="43"/>
      <c r="L3" s="43"/>
      <c r="M3" s="8"/>
      <c r="N3" s="43"/>
    </row>
    <row r="4" spans="1:14" x14ac:dyDescent="0.35">
      <c r="A4" s="40" t="s">
        <v>171</v>
      </c>
      <c r="B4" s="41">
        <f t="shared" si="0"/>
        <v>500</v>
      </c>
      <c r="C4" s="42"/>
      <c r="D4" s="43">
        <v>100</v>
      </c>
      <c r="E4" s="43"/>
      <c r="F4" s="43"/>
      <c r="G4" s="43">
        <v>100</v>
      </c>
      <c r="H4" s="43"/>
      <c r="I4" s="43">
        <v>300</v>
      </c>
      <c r="J4" s="43"/>
      <c r="K4" s="43"/>
      <c r="L4" s="43"/>
      <c r="M4" s="8"/>
      <c r="N4" s="43"/>
    </row>
    <row r="5" spans="1:14" x14ac:dyDescent="0.35">
      <c r="A5" s="40" t="s">
        <v>172</v>
      </c>
      <c r="B5" s="41">
        <f t="shared" si="0"/>
        <v>0</v>
      </c>
      <c r="C5" s="42"/>
      <c r="D5" s="43"/>
      <c r="E5" s="43"/>
      <c r="F5" s="43"/>
      <c r="G5" s="43"/>
      <c r="H5" s="43"/>
      <c r="I5" s="43"/>
      <c r="J5" s="43"/>
      <c r="K5" s="43"/>
      <c r="L5" s="43"/>
      <c r="M5" s="8"/>
      <c r="N5" s="43"/>
    </row>
    <row r="6" spans="1:14" x14ac:dyDescent="0.35">
      <c r="A6" s="40" t="s">
        <v>157</v>
      </c>
      <c r="B6" s="41">
        <f>SUM(C6:N6)</f>
        <v>40</v>
      </c>
      <c r="C6" s="42"/>
      <c r="D6" s="43">
        <v>40</v>
      </c>
      <c r="E6" s="43"/>
      <c r="F6" s="43"/>
      <c r="G6" s="43"/>
      <c r="H6" s="43"/>
      <c r="I6" s="43"/>
      <c r="J6" s="43"/>
      <c r="K6" s="43"/>
      <c r="L6" s="43"/>
      <c r="M6" s="8"/>
      <c r="N6" s="43"/>
    </row>
    <row r="7" spans="1:14" x14ac:dyDescent="0.35">
      <c r="A7" s="40" t="s">
        <v>18</v>
      </c>
      <c r="B7" s="41">
        <f t="shared" si="0"/>
        <v>0</v>
      </c>
      <c r="C7" s="42"/>
      <c r="D7" s="43"/>
      <c r="E7" s="43"/>
      <c r="F7" s="43"/>
      <c r="G7" s="43"/>
      <c r="H7" s="43"/>
      <c r="I7" s="43"/>
      <c r="J7" s="43"/>
      <c r="K7" s="43"/>
      <c r="L7" s="43"/>
      <c r="M7" s="8"/>
      <c r="N7" s="43"/>
    </row>
    <row r="8" spans="1:14" x14ac:dyDescent="0.35">
      <c r="A8" s="40" t="s">
        <v>21</v>
      </c>
      <c r="B8" s="41">
        <f t="shared" si="0"/>
        <v>213.42</v>
      </c>
      <c r="C8" s="42"/>
      <c r="D8" s="43"/>
      <c r="E8" s="43">
        <v>213.42</v>
      </c>
      <c r="F8" s="43"/>
      <c r="G8" s="43"/>
      <c r="H8" s="43"/>
      <c r="I8" s="43"/>
      <c r="J8" s="43"/>
      <c r="K8" s="43"/>
      <c r="L8" s="43"/>
      <c r="M8" s="8"/>
      <c r="N8" s="43"/>
    </row>
    <row r="9" spans="1:14" x14ac:dyDescent="0.35">
      <c r="A9" s="40" t="s">
        <v>123</v>
      </c>
      <c r="B9" s="41">
        <f t="shared" si="0"/>
        <v>0</v>
      </c>
      <c r="C9" s="42"/>
      <c r="D9" s="43"/>
      <c r="E9" s="43"/>
      <c r="F9" s="43"/>
      <c r="G9" s="43"/>
      <c r="H9" s="43"/>
      <c r="I9" s="43"/>
      <c r="J9" s="43"/>
      <c r="K9" s="43"/>
      <c r="L9" s="43"/>
      <c r="M9" s="8"/>
      <c r="N9" s="43"/>
    </row>
    <row r="10" spans="1:14" x14ac:dyDescent="0.35">
      <c r="A10" s="40" t="s">
        <v>27</v>
      </c>
      <c r="B10" s="41">
        <f t="shared" si="0"/>
        <v>48.5</v>
      </c>
      <c r="C10" s="42"/>
      <c r="D10" s="43"/>
      <c r="E10" s="43"/>
      <c r="F10" s="43"/>
      <c r="G10" s="43">
        <v>48.5</v>
      </c>
      <c r="H10" s="43"/>
      <c r="I10" s="43"/>
      <c r="J10" s="43"/>
      <c r="K10" s="8"/>
      <c r="L10" s="43"/>
      <c r="M10" s="69"/>
      <c r="N10" s="43"/>
    </row>
    <row r="11" spans="1:14" x14ac:dyDescent="0.35">
      <c r="A11" s="40" t="s">
        <v>174</v>
      </c>
      <c r="B11" s="41">
        <f t="shared" si="0"/>
        <v>0</v>
      </c>
      <c r="C11" s="42"/>
      <c r="D11" s="43"/>
      <c r="E11" s="43"/>
      <c r="F11" s="43"/>
      <c r="G11" s="43"/>
      <c r="H11" s="43"/>
      <c r="I11" s="43"/>
      <c r="J11" s="43"/>
      <c r="K11" s="8"/>
      <c r="L11" s="43"/>
      <c r="M11" s="8"/>
      <c r="N11" s="43"/>
    </row>
    <row r="12" spans="1:14" x14ac:dyDescent="0.35">
      <c r="A12" s="40" t="s">
        <v>31</v>
      </c>
      <c r="B12" s="41">
        <f t="shared" si="0"/>
        <v>121.25</v>
      </c>
      <c r="C12" s="42"/>
      <c r="D12" s="43">
        <v>72.75</v>
      </c>
      <c r="E12" s="43"/>
      <c r="F12" s="43"/>
      <c r="G12" s="43"/>
      <c r="H12" s="43">
        <v>48.5</v>
      </c>
      <c r="I12" s="43"/>
      <c r="J12" s="43"/>
      <c r="K12" s="8"/>
      <c r="L12" s="43"/>
      <c r="M12" s="43"/>
      <c r="N12" s="43"/>
    </row>
    <row r="13" spans="1:14" x14ac:dyDescent="0.35">
      <c r="A13" s="40" t="s">
        <v>33</v>
      </c>
      <c r="B13" s="41">
        <f t="shared" si="0"/>
        <v>50</v>
      </c>
      <c r="C13" s="42"/>
      <c r="D13" s="43"/>
      <c r="E13" s="43"/>
      <c r="F13" s="43"/>
      <c r="G13" s="43"/>
      <c r="H13" s="43"/>
      <c r="I13" s="43">
        <v>50</v>
      </c>
      <c r="J13" s="43"/>
      <c r="K13" s="43"/>
      <c r="L13" s="43"/>
      <c r="M13" s="43"/>
      <c r="N13" s="43"/>
    </row>
    <row r="14" spans="1:14" x14ac:dyDescent="0.35">
      <c r="A14" s="40" t="s">
        <v>34</v>
      </c>
      <c r="B14" s="41">
        <f t="shared" si="0"/>
        <v>0</v>
      </c>
      <c r="C14" s="42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1:14" x14ac:dyDescent="0.35">
      <c r="A15" s="40" t="s">
        <v>35</v>
      </c>
      <c r="B15" s="41">
        <f t="shared" si="0"/>
        <v>150</v>
      </c>
      <c r="C15" s="42">
        <v>150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1:14" x14ac:dyDescent="0.35">
      <c r="A16" s="40" t="s">
        <v>175</v>
      </c>
      <c r="B16" s="41">
        <f t="shared" si="0"/>
        <v>0</v>
      </c>
      <c r="C16" s="42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x14ac:dyDescent="0.35">
      <c r="A17" s="40" t="s">
        <v>176</v>
      </c>
      <c r="B17" s="41">
        <f t="shared" si="0"/>
        <v>175</v>
      </c>
      <c r="C17" s="42">
        <v>25</v>
      </c>
      <c r="D17" s="43">
        <v>20</v>
      </c>
      <c r="E17" s="43">
        <v>20</v>
      </c>
      <c r="F17" s="43">
        <v>20</v>
      </c>
      <c r="G17" s="43">
        <v>20</v>
      </c>
      <c r="H17" s="43">
        <v>20</v>
      </c>
      <c r="I17" s="43">
        <v>50</v>
      </c>
      <c r="J17" s="43"/>
      <c r="K17" s="43"/>
      <c r="L17" s="43"/>
      <c r="M17" s="8"/>
      <c r="N17" s="43"/>
    </row>
    <row r="18" spans="1:14" x14ac:dyDescent="0.35">
      <c r="A18" s="40" t="s">
        <v>37</v>
      </c>
      <c r="B18" s="41">
        <f t="shared" si="0"/>
        <v>0</v>
      </c>
      <c r="C18" s="42"/>
      <c r="D18" s="43"/>
      <c r="E18" s="43"/>
      <c r="F18" s="43"/>
      <c r="G18" s="43"/>
      <c r="H18" s="43"/>
      <c r="I18" s="43"/>
      <c r="J18" s="43"/>
      <c r="K18" s="43"/>
      <c r="L18" s="43"/>
      <c r="M18" s="8"/>
      <c r="N18" s="43"/>
    </row>
    <row r="19" spans="1:14" x14ac:dyDescent="0.35">
      <c r="A19" s="40" t="s">
        <v>177</v>
      </c>
      <c r="B19" s="41">
        <f t="shared" si="0"/>
        <v>0</v>
      </c>
      <c r="C19" s="42"/>
      <c r="D19" s="43"/>
      <c r="E19" s="43"/>
      <c r="F19" s="43"/>
      <c r="G19" s="43"/>
      <c r="H19" s="43"/>
      <c r="I19" s="43"/>
      <c r="J19" s="43"/>
      <c r="K19" s="43"/>
      <c r="L19" s="43"/>
      <c r="M19" s="8"/>
      <c r="N19" s="43"/>
    </row>
    <row r="20" spans="1:14" x14ac:dyDescent="0.35">
      <c r="A20" s="40" t="s">
        <v>40</v>
      </c>
      <c r="B20" s="41">
        <f t="shared" si="0"/>
        <v>38.799999999999997</v>
      </c>
      <c r="C20" s="42"/>
      <c r="D20" s="43"/>
      <c r="E20" s="43"/>
      <c r="F20" s="43"/>
      <c r="G20" s="43"/>
      <c r="H20" s="43"/>
      <c r="I20" s="43">
        <v>38.799999999999997</v>
      </c>
      <c r="J20" s="43"/>
      <c r="K20" s="8"/>
      <c r="L20" s="43"/>
      <c r="M20" s="8"/>
      <c r="N20" s="43"/>
    </row>
    <row r="21" spans="1:14" x14ac:dyDescent="0.35">
      <c r="A21" s="40" t="s">
        <v>42</v>
      </c>
      <c r="B21" s="41">
        <f t="shared" si="0"/>
        <v>428</v>
      </c>
      <c r="C21" s="42">
        <v>78</v>
      </c>
      <c r="D21" s="43"/>
      <c r="E21" s="43">
        <v>75</v>
      </c>
      <c r="F21" s="43"/>
      <c r="G21" s="43">
        <v>275</v>
      </c>
      <c r="H21" s="43"/>
      <c r="I21" s="43"/>
      <c r="J21" s="43"/>
      <c r="K21" s="43"/>
      <c r="L21" s="43"/>
      <c r="M21" s="8"/>
      <c r="N21" s="43"/>
    </row>
    <row r="22" spans="1:14" ht="16.5" customHeight="1" x14ac:dyDescent="0.35">
      <c r="A22" s="40" t="s">
        <v>182</v>
      </c>
      <c r="B22" s="41"/>
      <c r="C22" s="42"/>
      <c r="D22" s="43"/>
      <c r="E22" s="43"/>
      <c r="F22" s="43"/>
      <c r="G22" s="43"/>
      <c r="H22" s="43"/>
      <c r="I22" s="43"/>
      <c r="J22" s="43"/>
      <c r="K22" s="43"/>
      <c r="L22" s="43"/>
      <c r="M22" s="8"/>
      <c r="N22" s="43"/>
    </row>
    <row r="23" spans="1:14" x14ac:dyDescent="0.35">
      <c r="A23" s="40" t="s">
        <v>151</v>
      </c>
      <c r="B23" s="41">
        <f t="shared" si="0"/>
        <v>540</v>
      </c>
      <c r="C23" s="42">
        <v>100</v>
      </c>
      <c r="D23" s="43">
        <v>140</v>
      </c>
      <c r="E23" s="43">
        <v>50</v>
      </c>
      <c r="F23" s="43">
        <v>150</v>
      </c>
      <c r="G23" s="43"/>
      <c r="H23" s="43"/>
      <c r="I23" s="43">
        <v>100</v>
      </c>
      <c r="J23" s="43"/>
      <c r="K23" s="43"/>
      <c r="L23" s="43"/>
      <c r="M23" s="8"/>
      <c r="N23" s="43"/>
    </row>
    <row r="24" spans="1:14" x14ac:dyDescent="0.35">
      <c r="A24" s="40" t="s">
        <v>183</v>
      </c>
      <c r="B24" s="41">
        <f>SUM(C24:N24)</f>
        <v>0</v>
      </c>
      <c r="C24" s="42"/>
      <c r="D24" s="43"/>
      <c r="E24" s="43"/>
      <c r="F24" s="43"/>
      <c r="G24" s="43"/>
      <c r="H24" s="43"/>
      <c r="I24" s="43"/>
      <c r="J24" s="43"/>
      <c r="K24" s="43"/>
      <c r="L24" s="43"/>
      <c r="M24" s="8"/>
      <c r="N24" s="43"/>
    </row>
    <row r="25" spans="1:14" x14ac:dyDescent="0.35">
      <c r="A25" s="40" t="s">
        <v>195</v>
      </c>
      <c r="B25" s="41">
        <f t="shared" si="0"/>
        <v>200</v>
      </c>
      <c r="C25" s="42">
        <v>100</v>
      </c>
      <c r="D25" s="43"/>
      <c r="E25" s="43"/>
      <c r="F25" s="43">
        <v>100</v>
      </c>
      <c r="G25" s="43"/>
      <c r="H25" s="43"/>
      <c r="I25" s="43"/>
      <c r="J25" s="43"/>
      <c r="K25" s="43"/>
      <c r="L25" s="43"/>
      <c r="M25" s="8"/>
      <c r="N25" s="43"/>
    </row>
    <row r="26" spans="1:14" x14ac:dyDescent="0.35">
      <c r="A26" s="40" t="s">
        <v>152</v>
      </c>
      <c r="B26" s="41">
        <f t="shared" si="0"/>
        <v>0</v>
      </c>
      <c r="C26" s="42"/>
      <c r="D26" s="43"/>
      <c r="E26" s="43"/>
      <c r="F26" s="43"/>
      <c r="G26" s="43"/>
      <c r="H26" s="43"/>
      <c r="I26" s="43"/>
      <c r="J26" s="43"/>
      <c r="K26" s="43"/>
      <c r="L26" s="43"/>
      <c r="M26" s="8"/>
      <c r="N26" s="43"/>
    </row>
    <row r="27" spans="1:14" x14ac:dyDescent="0.35">
      <c r="A27" s="40" t="s">
        <v>68</v>
      </c>
      <c r="B27" s="41">
        <f t="shared" si="0"/>
        <v>0</v>
      </c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8"/>
      <c r="N27" s="43"/>
    </row>
    <row r="28" spans="1:14" x14ac:dyDescent="0.35">
      <c r="A28" s="40" t="s">
        <v>72</v>
      </c>
      <c r="B28" s="41">
        <f t="shared" si="0"/>
        <v>0</v>
      </c>
      <c r="C28" s="42"/>
      <c r="D28" s="43"/>
      <c r="E28" s="43"/>
      <c r="F28" s="43"/>
      <c r="G28" s="43"/>
      <c r="H28" s="43"/>
      <c r="I28" s="43"/>
      <c r="J28" s="43"/>
      <c r="K28" s="43"/>
      <c r="L28" s="43"/>
      <c r="M28" s="8"/>
      <c r="N28" s="43"/>
    </row>
    <row r="29" spans="1:14" x14ac:dyDescent="0.35">
      <c r="A29" s="40" t="s">
        <v>74</v>
      </c>
      <c r="B29" s="41">
        <f t="shared" si="0"/>
        <v>0</v>
      </c>
      <c r="C29" s="42"/>
      <c r="D29" s="43"/>
      <c r="E29" s="43"/>
      <c r="F29" s="43"/>
      <c r="G29" s="43"/>
      <c r="H29" s="43"/>
      <c r="I29" s="43"/>
      <c r="J29" s="43"/>
      <c r="K29" s="43"/>
      <c r="L29" s="43"/>
      <c r="M29" s="8"/>
      <c r="N29" s="43"/>
    </row>
    <row r="30" spans="1:14" x14ac:dyDescent="0.35">
      <c r="A30" s="40" t="s">
        <v>75</v>
      </c>
      <c r="B30" s="41">
        <f t="shared" si="0"/>
        <v>0</v>
      </c>
      <c r="C30" s="42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</row>
    <row r="31" spans="1:14" x14ac:dyDescent="0.35">
      <c r="A31" s="40" t="s">
        <v>199</v>
      </c>
      <c r="B31" s="77">
        <f>SUM(C31:N31)</f>
        <v>50</v>
      </c>
      <c r="C31" s="78"/>
      <c r="D31" s="79"/>
      <c r="E31" s="79"/>
      <c r="F31" s="79">
        <v>50</v>
      </c>
      <c r="G31" s="79"/>
      <c r="H31" s="79"/>
      <c r="I31" s="79"/>
      <c r="J31" s="79"/>
      <c r="K31" s="79"/>
      <c r="L31" s="79"/>
      <c r="M31" s="79"/>
      <c r="N31" s="79"/>
    </row>
    <row r="32" spans="1:14" x14ac:dyDescent="0.35">
      <c r="A32" s="40" t="s">
        <v>188</v>
      </c>
      <c r="B32" s="41">
        <f t="shared" si="0"/>
        <v>0</v>
      </c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</row>
    <row r="33" spans="1:14" x14ac:dyDescent="0.35">
      <c r="A33" s="40" t="s">
        <v>82</v>
      </c>
      <c r="B33" s="41">
        <f t="shared" ref="B33:B49" si="1">SUM(C33:N33)</f>
        <v>30</v>
      </c>
      <c r="C33" s="42"/>
      <c r="D33" s="43"/>
      <c r="E33" s="43"/>
      <c r="F33" s="43"/>
      <c r="G33" s="43"/>
      <c r="H33" s="43">
        <v>30</v>
      </c>
      <c r="I33" s="43"/>
      <c r="J33" s="43"/>
      <c r="K33" s="43"/>
      <c r="L33" s="43"/>
      <c r="M33" s="43"/>
      <c r="N33" s="43"/>
    </row>
    <row r="34" spans="1:14" x14ac:dyDescent="0.35">
      <c r="A34" s="40" t="s">
        <v>132</v>
      </c>
      <c r="B34" s="41">
        <f t="shared" si="1"/>
        <v>0</v>
      </c>
      <c r="C34" s="42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</row>
    <row r="35" spans="1:14" x14ac:dyDescent="0.35">
      <c r="A35" s="40" t="s">
        <v>83</v>
      </c>
      <c r="B35" s="41">
        <f t="shared" si="1"/>
        <v>0</v>
      </c>
      <c r="C35" s="42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</row>
    <row r="36" spans="1:14" x14ac:dyDescent="0.35">
      <c r="A36" s="40" t="s">
        <v>190</v>
      </c>
      <c r="B36" s="41">
        <f t="shared" si="1"/>
        <v>87.3</v>
      </c>
      <c r="C36" s="42"/>
      <c r="D36" s="43"/>
      <c r="E36" s="43"/>
      <c r="F36" s="43"/>
      <c r="G36" s="43"/>
      <c r="H36" s="43">
        <v>87.3</v>
      </c>
      <c r="I36" s="43"/>
      <c r="J36" s="43"/>
      <c r="K36" s="43"/>
      <c r="L36" s="43"/>
      <c r="M36" s="43"/>
      <c r="N36" s="43"/>
    </row>
    <row r="37" spans="1:14" x14ac:dyDescent="0.35">
      <c r="A37" s="40" t="s">
        <v>162</v>
      </c>
      <c r="B37" s="41">
        <f>SUM(C37:N37)</f>
        <v>0</v>
      </c>
      <c r="C37" s="42"/>
      <c r="D37" s="43"/>
      <c r="E37" s="43"/>
      <c r="F37" s="43"/>
      <c r="G37" s="43"/>
      <c r="H37" s="43"/>
      <c r="I37" s="43"/>
      <c r="J37" s="43"/>
      <c r="K37" s="43"/>
      <c r="L37" s="43"/>
      <c r="M37" s="8"/>
      <c r="N37" s="43"/>
    </row>
    <row r="38" spans="1:14" x14ac:dyDescent="0.35">
      <c r="A38" s="40" t="s">
        <v>134</v>
      </c>
      <c r="B38" s="41">
        <f t="shared" si="1"/>
        <v>0</v>
      </c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8"/>
      <c r="N38" s="43"/>
    </row>
    <row r="39" spans="1:14" x14ac:dyDescent="0.35">
      <c r="A39" s="40" t="s">
        <v>90</v>
      </c>
      <c r="B39" s="41">
        <f t="shared" si="1"/>
        <v>100</v>
      </c>
      <c r="C39" s="42"/>
      <c r="D39" s="43"/>
      <c r="E39" s="43"/>
      <c r="F39" s="43"/>
      <c r="G39" s="43"/>
      <c r="H39" s="43"/>
      <c r="I39" s="43">
        <v>100</v>
      </c>
      <c r="J39" s="43"/>
      <c r="K39" s="43"/>
      <c r="L39" s="43"/>
      <c r="M39" s="8"/>
      <c r="N39" s="43"/>
    </row>
    <row r="40" spans="1:14" x14ac:dyDescent="0.35">
      <c r="A40" s="40" t="s">
        <v>193</v>
      </c>
      <c r="B40" s="41">
        <f t="shared" si="1"/>
        <v>0</v>
      </c>
      <c r="C40" s="42"/>
      <c r="D40" s="43"/>
      <c r="E40" s="43"/>
      <c r="F40" s="43"/>
      <c r="G40" s="43"/>
      <c r="H40" s="43"/>
      <c r="I40" s="43"/>
      <c r="J40" s="43"/>
      <c r="K40" s="43"/>
      <c r="L40" s="43"/>
      <c r="M40" s="8"/>
      <c r="N40" s="43"/>
    </row>
    <row r="41" spans="1:14" x14ac:dyDescent="0.35">
      <c r="A41" s="40" t="s">
        <v>143</v>
      </c>
      <c r="B41" s="41">
        <f t="shared" si="1"/>
        <v>0</v>
      </c>
      <c r="C41" s="42"/>
      <c r="D41" s="43"/>
      <c r="E41" s="43"/>
      <c r="F41" s="43"/>
      <c r="G41" s="43"/>
      <c r="H41" s="43"/>
      <c r="I41" s="43"/>
      <c r="J41" s="43"/>
      <c r="K41" s="43"/>
      <c r="L41" s="43"/>
      <c r="M41" s="8"/>
      <c r="N41" s="43"/>
    </row>
    <row r="42" spans="1:14" x14ac:dyDescent="0.35">
      <c r="A42" s="40" t="s">
        <v>98</v>
      </c>
      <c r="B42" s="41">
        <f t="shared" si="1"/>
        <v>185.66</v>
      </c>
      <c r="C42" s="42"/>
      <c r="D42" s="43"/>
      <c r="E42" s="43"/>
      <c r="F42" s="43"/>
      <c r="G42" s="43"/>
      <c r="H42" s="43">
        <v>185.66</v>
      </c>
      <c r="I42" s="43"/>
      <c r="J42" s="43"/>
      <c r="K42" s="43"/>
      <c r="L42" s="43"/>
      <c r="M42" s="8"/>
      <c r="N42" s="43"/>
    </row>
    <row r="43" spans="1:14" x14ac:dyDescent="0.35">
      <c r="A43" s="40" t="s">
        <v>101</v>
      </c>
      <c r="B43" s="41">
        <f t="shared" si="1"/>
        <v>58.2</v>
      </c>
      <c r="C43" s="42">
        <v>14.55</v>
      </c>
      <c r="D43" s="43">
        <v>14.55</v>
      </c>
      <c r="E43" s="43">
        <v>14.55</v>
      </c>
      <c r="F43" s="43"/>
      <c r="G43" s="43"/>
      <c r="H43" s="43"/>
      <c r="I43" s="43">
        <v>14.55</v>
      </c>
      <c r="J43" s="43"/>
      <c r="K43" s="8"/>
      <c r="L43" s="43"/>
      <c r="M43" s="8"/>
      <c r="N43" s="43"/>
    </row>
    <row r="44" spans="1:14" x14ac:dyDescent="0.35">
      <c r="A44" s="40" t="s">
        <v>103</v>
      </c>
      <c r="B44" s="41">
        <f t="shared" si="1"/>
        <v>0</v>
      </c>
      <c r="C44" s="42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</row>
    <row r="45" spans="1:14" x14ac:dyDescent="0.35">
      <c r="A45" s="40" t="s">
        <v>196</v>
      </c>
      <c r="B45" s="41">
        <f>SUM(C45:N45)</f>
        <v>50</v>
      </c>
      <c r="C45" s="42">
        <v>25</v>
      </c>
      <c r="D45" s="43"/>
      <c r="E45" s="43">
        <v>25</v>
      </c>
      <c r="F45" s="43"/>
      <c r="G45" s="43"/>
      <c r="H45" s="43"/>
      <c r="I45" s="43"/>
      <c r="J45" s="43"/>
      <c r="K45" s="43"/>
      <c r="L45" s="43"/>
      <c r="M45" s="43"/>
      <c r="N45" s="43"/>
    </row>
    <row r="46" spans="1:14" x14ac:dyDescent="0.35">
      <c r="A46" s="40" t="s">
        <v>105</v>
      </c>
      <c r="B46" s="41">
        <f t="shared" si="1"/>
        <v>156</v>
      </c>
      <c r="C46" s="42"/>
      <c r="D46" s="43">
        <v>67</v>
      </c>
      <c r="E46" s="43"/>
      <c r="F46" s="43"/>
      <c r="G46" s="43">
        <v>89</v>
      </c>
      <c r="H46" s="43"/>
      <c r="I46" s="43"/>
      <c r="J46" s="43"/>
      <c r="K46" s="43"/>
      <c r="L46" s="43"/>
      <c r="M46" s="43"/>
      <c r="N46" s="43"/>
    </row>
    <row r="47" spans="1:14" x14ac:dyDescent="0.35">
      <c r="A47" s="40" t="s">
        <v>167</v>
      </c>
      <c r="B47" s="41">
        <f t="shared" si="1"/>
        <v>776.07999999999993</v>
      </c>
      <c r="C47" s="42"/>
      <c r="D47" s="43">
        <v>291.02999999999997</v>
      </c>
      <c r="E47" s="43">
        <v>194.02</v>
      </c>
      <c r="F47" s="43"/>
      <c r="G47" s="43"/>
      <c r="H47" s="43">
        <v>291.02999999999997</v>
      </c>
      <c r="I47" s="43"/>
      <c r="J47" s="43"/>
      <c r="K47" s="8"/>
      <c r="L47" s="43"/>
      <c r="M47" s="43"/>
      <c r="N47" s="70"/>
    </row>
    <row r="48" spans="1:14" x14ac:dyDescent="0.35">
      <c r="A48" s="40" t="s">
        <v>112</v>
      </c>
      <c r="B48" s="41">
        <f t="shared" si="1"/>
        <v>90</v>
      </c>
      <c r="C48" s="42">
        <v>30</v>
      </c>
      <c r="D48" s="43"/>
      <c r="E48" s="43"/>
      <c r="F48" s="43">
        <v>60</v>
      </c>
      <c r="G48" s="43"/>
      <c r="H48" s="43"/>
      <c r="I48" s="43"/>
      <c r="J48" s="43"/>
      <c r="K48" s="43"/>
      <c r="L48" s="43"/>
      <c r="M48" s="43"/>
      <c r="N48" s="43"/>
    </row>
    <row r="49" spans="1:14" x14ac:dyDescent="0.35">
      <c r="A49" s="44" t="s">
        <v>153</v>
      </c>
      <c r="B49" s="45">
        <f t="shared" si="1"/>
        <v>0</v>
      </c>
      <c r="C49" s="46"/>
      <c r="D49" s="47"/>
      <c r="E49" s="47"/>
      <c r="F49" s="47"/>
      <c r="G49" s="47"/>
      <c r="H49" s="47"/>
      <c r="I49" s="47"/>
      <c r="J49" s="47"/>
      <c r="K49" s="68"/>
      <c r="L49" s="47"/>
      <c r="M49" s="47"/>
      <c r="N49" s="47"/>
    </row>
    <row r="50" spans="1:14" x14ac:dyDescent="0.35">
      <c r="A50" s="44" t="s">
        <v>197</v>
      </c>
      <c r="B50" s="71">
        <f>SUM(C50:N50)</f>
        <v>8609.92</v>
      </c>
      <c r="C50" s="72"/>
      <c r="D50" s="73">
        <v>8609.92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4" x14ac:dyDescent="0.35">
      <c r="A51" s="44" t="s">
        <v>200</v>
      </c>
      <c r="B51" s="45">
        <v>960</v>
      </c>
      <c r="C51" s="46"/>
      <c r="D51" s="47"/>
      <c r="E51" s="47"/>
      <c r="F51" s="47"/>
      <c r="G51" s="47"/>
      <c r="H51" s="47"/>
      <c r="I51" s="47"/>
      <c r="J51" s="47"/>
      <c r="K51" s="68"/>
      <c r="L51" s="47"/>
      <c r="M51" s="47"/>
      <c r="N51" s="47"/>
    </row>
    <row r="52" spans="1:14" ht="4" customHeight="1" thickBot="1" x14ac:dyDescent="0.4">
      <c r="A52" s="80"/>
      <c r="B52" s="81"/>
      <c r="C52" s="8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</row>
    <row r="53" spans="1:14" ht="15" thickBot="1" x14ac:dyDescent="0.4">
      <c r="A53" s="5" t="s">
        <v>115</v>
      </c>
      <c r="B53" s="6"/>
      <c r="C53" s="11">
        <f>SUM(C2:C50)</f>
        <v>522.54999999999995</v>
      </c>
      <c r="D53" s="12">
        <f t="shared" ref="D53:N53" si="2">SUM(D2:D49)</f>
        <v>745.32999999999993</v>
      </c>
      <c r="E53" s="12">
        <f t="shared" si="2"/>
        <v>591.99</v>
      </c>
      <c r="F53" s="12">
        <f t="shared" si="2"/>
        <v>433.36</v>
      </c>
      <c r="G53" s="12">
        <f t="shared" si="2"/>
        <v>532.5</v>
      </c>
      <c r="H53" s="12">
        <f t="shared" si="2"/>
        <v>715.85</v>
      </c>
      <c r="I53" s="12">
        <f t="shared" si="2"/>
        <v>653.34999999999991</v>
      </c>
      <c r="J53" s="12">
        <f t="shared" si="2"/>
        <v>0</v>
      </c>
      <c r="K53" s="12">
        <f t="shared" si="2"/>
        <v>0</v>
      </c>
      <c r="L53" s="12">
        <f t="shared" si="2"/>
        <v>0</v>
      </c>
      <c r="M53" s="12">
        <f t="shared" si="2"/>
        <v>0</v>
      </c>
      <c r="N53" s="12">
        <f t="shared" si="2"/>
        <v>0</v>
      </c>
    </row>
    <row r="54" spans="1:14" ht="15" thickBot="1" x14ac:dyDescent="0.4">
      <c r="A54" s="5" t="s">
        <v>144</v>
      </c>
      <c r="B54" s="20"/>
      <c r="C54" s="22">
        <f>C53</f>
        <v>522.54999999999995</v>
      </c>
      <c r="D54" s="21">
        <f>SUM(C53:D53)/2</f>
        <v>633.93999999999994</v>
      </c>
      <c r="E54" s="21">
        <f>SUM(C53:E53)/3</f>
        <v>619.95666666666659</v>
      </c>
      <c r="F54" s="21">
        <f>SUM(C53:F53)/4</f>
        <v>573.3075</v>
      </c>
      <c r="G54" s="21">
        <f>SUM(C53:G53)/5</f>
        <v>565.14599999999996</v>
      </c>
      <c r="H54" s="21">
        <f>SUM(C53:H53)/6</f>
        <v>590.26333333333332</v>
      </c>
      <c r="I54" s="21">
        <f>SUM(C53:I53)/7</f>
        <v>599.27571428571434</v>
      </c>
      <c r="J54" s="21">
        <f>SUM(C53:J53)/8</f>
        <v>524.36625000000004</v>
      </c>
      <c r="K54" s="21">
        <f>SUM(C53:K53)/9</f>
        <v>466.10333333333335</v>
      </c>
      <c r="L54" s="21">
        <f>SUM(C53:L53)/10</f>
        <v>419.49300000000005</v>
      </c>
      <c r="M54" s="21">
        <f>SUM(C53:M53)/11</f>
        <v>381.35727272727274</v>
      </c>
      <c r="N54" s="21">
        <f>SUM(C53:N53)/12</f>
        <v>349.57750000000004</v>
      </c>
    </row>
    <row r="55" spans="1:14" x14ac:dyDescent="0.35">
      <c r="A55" s="74"/>
      <c r="B55" s="75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</row>
    <row r="56" spans="1:14" x14ac:dyDescent="0.35">
      <c r="A56" s="74"/>
      <c r="B56" s="75"/>
      <c r="C56" s="76"/>
      <c r="D56" s="76">
        <v>9355.25</v>
      </c>
      <c r="E56" s="76"/>
      <c r="F56" s="76"/>
      <c r="G56" s="84">
        <v>960</v>
      </c>
      <c r="H56" s="76"/>
      <c r="I56" s="76"/>
      <c r="J56" s="76"/>
      <c r="K56" s="76"/>
      <c r="L56" s="76"/>
      <c r="M56" s="76"/>
      <c r="N56" s="76"/>
    </row>
    <row r="57" spans="1:14" x14ac:dyDescent="0.35">
      <c r="A57" s="2" t="s">
        <v>154</v>
      </c>
      <c r="B57" s="4">
        <f>SUM(B2:B49)</f>
        <v>4088.21</v>
      </c>
      <c r="G57" s="83"/>
    </row>
    <row r="58" spans="1:14" x14ac:dyDescent="0.35">
      <c r="A58" s="2" t="s">
        <v>155</v>
      </c>
      <c r="B58" s="4">
        <f>SUM(C53:N53)</f>
        <v>4194.93</v>
      </c>
      <c r="N58" t="s">
        <v>77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Groups 2017</vt:lpstr>
      <vt:lpstr>Groups 2018</vt:lpstr>
      <vt:lpstr>Groups 2019</vt:lpstr>
      <vt:lpstr>Groups 2020</vt:lpstr>
      <vt:lpstr>Groups 2021</vt:lpstr>
      <vt:lpstr>Groups 2022</vt:lpstr>
      <vt:lpstr>Groups 2023</vt:lpstr>
      <vt:lpstr>Groups 2024</vt:lpstr>
      <vt:lpstr>'Groups 2019'!Print_Area</vt:lpstr>
      <vt:lpstr>'Groups 2020'!Print_Area</vt:lpstr>
      <vt:lpstr>'Groups 2021'!Print_Area</vt:lpstr>
      <vt:lpstr>'Groups 2022'!Print_Area</vt:lpstr>
      <vt:lpstr>'Groups 2023'!Print_Area</vt:lpstr>
      <vt:lpstr>'Groups 2024'!Print_Area</vt:lpstr>
      <vt:lpstr>'Groups 2020'!Print_Titles</vt:lpstr>
      <vt:lpstr>'Groups 2021'!Print_Titles</vt:lpstr>
      <vt:lpstr>'Groups 2022'!Print_Titles</vt:lpstr>
      <vt:lpstr>'Groups 2023'!Print_Titles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Janet Bogin</dc:creator>
  <cp:keywords/>
  <dc:description/>
  <cp:lastModifiedBy>Janet Bogin</cp:lastModifiedBy>
  <cp:revision/>
  <cp:lastPrinted>2024-08-11T12:16:07Z</cp:lastPrinted>
  <dcterms:created xsi:type="dcterms:W3CDTF">2014-01-19T22:38:36Z</dcterms:created>
  <dcterms:modified xsi:type="dcterms:W3CDTF">2024-08-11T12:16:24Z</dcterms:modified>
  <cp:category/>
  <cp:contentStatus/>
</cp:coreProperties>
</file>